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90" windowWidth="14355" windowHeight="3915" activeTab="1"/>
  </bookViews>
  <sheets>
    <sheet name="PA 1" sheetId="9" r:id="rId1"/>
    <sheet name="PA 2" sheetId="13" r:id="rId2"/>
  </sheets>
  <calcPr calcId="144525"/>
  <fileRecoveryPr autoRecover="0"/>
</workbook>
</file>

<file path=xl/calcChain.xml><?xml version="1.0" encoding="utf-8"?>
<calcChain xmlns="http://schemas.openxmlformats.org/spreadsheetml/2006/main">
  <c r="D50" i="13" l="1"/>
  <c r="D49" i="13"/>
  <c r="D48" i="13"/>
  <c r="F48" i="13" s="1"/>
  <c r="D43" i="13"/>
  <c r="F43" i="13" s="1"/>
  <c r="D42" i="13"/>
  <c r="D41" i="13"/>
  <c r="D36" i="13"/>
  <c r="D35" i="13"/>
  <c r="F35" i="13" s="1"/>
  <c r="D34" i="13"/>
  <c r="D28" i="13"/>
  <c r="D29" i="13"/>
  <c r="F28" i="13"/>
  <c r="D27" i="13"/>
  <c r="D22" i="13"/>
  <c r="D21" i="13"/>
  <c r="F21" i="13" s="1"/>
  <c r="D20" i="13"/>
  <c r="F20" i="13" s="1"/>
  <c r="D13" i="13"/>
  <c r="D12" i="13"/>
  <c r="D11" i="13"/>
  <c r="F11" i="13" s="1"/>
  <c r="I11" i="13" s="1"/>
  <c r="F50" i="13"/>
  <c r="J50" i="13" s="1"/>
  <c r="F49" i="13"/>
  <c r="J49" i="13" s="1"/>
  <c r="J47" i="13"/>
  <c r="I47" i="13"/>
  <c r="L47" i="13" s="1"/>
  <c r="F47" i="13"/>
  <c r="F42" i="13"/>
  <c r="J42" i="13" s="1"/>
  <c r="F41" i="13"/>
  <c r="I41" i="13" s="1"/>
  <c r="J40" i="13"/>
  <c r="F40" i="13"/>
  <c r="I40" i="13" s="1"/>
  <c r="L40" i="13" s="1"/>
  <c r="J36" i="13"/>
  <c r="F36" i="13"/>
  <c r="I36" i="13" s="1"/>
  <c r="L36" i="13" s="1"/>
  <c r="F34" i="13"/>
  <c r="J34" i="13" s="1"/>
  <c r="F33" i="13"/>
  <c r="J33" i="13" s="1"/>
  <c r="J29" i="13"/>
  <c r="F29" i="13"/>
  <c r="I29" i="13" s="1"/>
  <c r="L29" i="13" s="1"/>
  <c r="F27" i="13"/>
  <c r="J27" i="13" s="1"/>
  <c r="F26" i="13"/>
  <c r="J26" i="13" s="1"/>
  <c r="F22" i="13"/>
  <c r="J22" i="13" s="1"/>
  <c r="F19" i="13"/>
  <c r="I19" i="13" s="1"/>
  <c r="F14" i="13"/>
  <c r="I14" i="13" s="1"/>
  <c r="F13" i="13"/>
  <c r="I13" i="13" s="1"/>
  <c r="F12" i="13"/>
  <c r="I12" i="13" s="1"/>
  <c r="F10" i="13"/>
  <c r="I10" i="13" s="1"/>
  <c r="I14" i="9"/>
  <c r="F14" i="9"/>
  <c r="F50" i="9"/>
  <c r="J50" i="9" s="1"/>
  <c r="F49" i="9"/>
  <c r="J49" i="9" s="1"/>
  <c r="F48" i="9"/>
  <c r="J48" i="9" s="1"/>
  <c r="F47" i="9"/>
  <c r="J47" i="9" s="1"/>
  <c r="F43" i="9"/>
  <c r="J43" i="9" s="1"/>
  <c r="F42" i="9"/>
  <c r="J42" i="9" s="1"/>
  <c r="F41" i="9"/>
  <c r="J41" i="9" s="1"/>
  <c r="F40" i="9"/>
  <c r="J40" i="9" s="1"/>
  <c r="J29" i="9"/>
  <c r="F29" i="9"/>
  <c r="I29" i="9" s="1"/>
  <c r="F28" i="9"/>
  <c r="I28" i="9" s="1"/>
  <c r="J27" i="9"/>
  <c r="F27" i="9"/>
  <c r="I27" i="9" s="1"/>
  <c r="F26" i="9"/>
  <c r="I26" i="9" s="1"/>
  <c r="F22" i="9"/>
  <c r="J22" i="9" s="1"/>
  <c r="F21" i="9"/>
  <c r="J21" i="9" s="1"/>
  <c r="F20" i="9"/>
  <c r="J20" i="9" s="1"/>
  <c r="F19" i="9"/>
  <c r="J19" i="9" s="1"/>
  <c r="J48" i="13" l="1"/>
  <c r="I48" i="13"/>
  <c r="L48" i="13" s="1"/>
  <c r="L51" i="13" s="1"/>
  <c r="I50" i="13"/>
  <c r="L50" i="13" s="1"/>
  <c r="I49" i="13"/>
  <c r="L49" i="13" s="1"/>
  <c r="J51" i="13"/>
  <c r="J43" i="13"/>
  <c r="I43" i="13"/>
  <c r="L43" i="13" s="1"/>
  <c r="I42" i="13"/>
  <c r="L42" i="13" s="1"/>
  <c r="J41" i="13"/>
  <c r="L41" i="13" s="1"/>
  <c r="L44" i="13" s="1"/>
  <c r="J44" i="13"/>
  <c r="I35" i="13"/>
  <c r="J35" i="13"/>
  <c r="J37" i="13" s="1"/>
  <c r="I33" i="13"/>
  <c r="L33" i="13" s="1"/>
  <c r="I34" i="13"/>
  <c r="L34" i="13" s="1"/>
  <c r="J28" i="13"/>
  <c r="J30" i="13" s="1"/>
  <c r="I28" i="13"/>
  <c r="L28" i="13" s="1"/>
  <c r="I27" i="13"/>
  <c r="L27" i="13" s="1"/>
  <c r="I26" i="13"/>
  <c r="L26" i="13" s="1"/>
  <c r="L30" i="13" s="1"/>
  <c r="J20" i="13"/>
  <c r="I20" i="13"/>
  <c r="L20" i="13" s="1"/>
  <c r="J21" i="13"/>
  <c r="I21" i="13"/>
  <c r="L21" i="13" s="1"/>
  <c r="J19" i="13"/>
  <c r="J23" i="13" s="1"/>
  <c r="I22" i="13"/>
  <c r="L22" i="13" s="1"/>
  <c r="I16" i="13"/>
  <c r="J10" i="13"/>
  <c r="J11" i="13"/>
  <c r="L11" i="13" s="1"/>
  <c r="J12" i="13"/>
  <c r="L12" i="13" s="1"/>
  <c r="J13" i="13"/>
  <c r="L13" i="13" s="1"/>
  <c r="I37" i="13"/>
  <c r="J51" i="9"/>
  <c r="J26" i="9"/>
  <c r="L26" i="9" s="1"/>
  <c r="L27" i="9"/>
  <c r="L29" i="9"/>
  <c r="J28" i="9"/>
  <c r="L28" i="9" s="1"/>
  <c r="I47" i="9"/>
  <c r="I48" i="9"/>
  <c r="L48" i="9" s="1"/>
  <c r="I49" i="9"/>
  <c r="L49" i="9" s="1"/>
  <c r="I50" i="9"/>
  <c r="L50" i="9" s="1"/>
  <c r="J44" i="9"/>
  <c r="I40" i="9"/>
  <c r="I41" i="9"/>
  <c r="L41" i="9" s="1"/>
  <c r="I42" i="9"/>
  <c r="L42" i="9" s="1"/>
  <c r="I43" i="9"/>
  <c r="L43" i="9" s="1"/>
  <c r="I30" i="9"/>
  <c r="J23" i="9"/>
  <c r="I20" i="9"/>
  <c r="L20" i="9" s="1"/>
  <c r="I19" i="9"/>
  <c r="I21" i="9"/>
  <c r="L21" i="9" s="1"/>
  <c r="I22" i="9"/>
  <c r="L22" i="9" s="1"/>
  <c r="F11" i="9"/>
  <c r="F12" i="9"/>
  <c r="F13" i="9"/>
  <c r="I13" i="9" s="1"/>
  <c r="I51" i="13" l="1"/>
  <c r="I52" i="13" s="1"/>
  <c r="I44" i="13"/>
  <c r="I45" i="13" s="1"/>
  <c r="I38" i="13"/>
  <c r="L35" i="13"/>
  <c r="L37" i="13"/>
  <c r="I30" i="13"/>
  <c r="I31" i="13" s="1"/>
  <c r="I23" i="13"/>
  <c r="I24" i="13" s="1"/>
  <c r="L19" i="13"/>
  <c r="L23" i="13" s="1"/>
  <c r="J16" i="13"/>
  <c r="I17" i="13" s="1"/>
  <c r="L10" i="13"/>
  <c r="L16" i="13" s="1"/>
  <c r="L30" i="9"/>
  <c r="J30" i="9"/>
  <c r="I31" i="9" s="1"/>
  <c r="L47" i="9"/>
  <c r="L51" i="9" s="1"/>
  <c r="I51" i="9"/>
  <c r="I52" i="9" s="1"/>
  <c r="L40" i="9"/>
  <c r="L44" i="9" s="1"/>
  <c r="I44" i="9"/>
  <c r="I45" i="9" s="1"/>
  <c r="L19" i="9"/>
  <c r="L23" i="9" s="1"/>
  <c r="I23" i="9"/>
  <c r="I24" i="9" s="1"/>
  <c r="F10" i="9"/>
  <c r="J10" i="9" s="1"/>
  <c r="I10" i="9" l="1"/>
  <c r="F36" i="9" l="1"/>
  <c r="F35" i="9"/>
  <c r="F34" i="9"/>
  <c r="F33" i="9"/>
  <c r="J12" i="9" l="1"/>
  <c r="I12" i="9"/>
  <c r="L12" i="9" s="1"/>
  <c r="J34" i="9"/>
  <c r="I34" i="9"/>
  <c r="J11" i="9"/>
  <c r="I11" i="9"/>
  <c r="I16" i="9" s="1"/>
  <c r="J35" i="9"/>
  <c r="I35" i="9"/>
  <c r="J13" i="9"/>
  <c r="J36" i="9"/>
  <c r="I36" i="9"/>
  <c r="L10" i="9"/>
  <c r="J33" i="9"/>
  <c r="I33" i="9"/>
  <c r="I37" i="9" s="1"/>
  <c r="L11" i="9" l="1"/>
  <c r="J37" i="9"/>
  <c r="I38" i="9" s="1"/>
  <c r="L33" i="9"/>
  <c r="L36" i="9"/>
  <c r="L35" i="9"/>
  <c r="L34" i="9"/>
  <c r="J16" i="9"/>
  <c r="L13" i="9"/>
  <c r="L16" i="9" l="1"/>
  <c r="L37" i="9"/>
  <c r="I17" i="9"/>
</calcChain>
</file>

<file path=xl/sharedStrings.xml><?xml version="1.0" encoding="utf-8"?>
<sst xmlns="http://schemas.openxmlformats.org/spreadsheetml/2006/main" count="183" uniqueCount="69">
  <si>
    <t xml:space="preserve">TRƯỜNG CAO ĐẲNG LÝ TỰ TRỌNG </t>
  </si>
  <si>
    <t>THÀNH PHỐ HỒ CHÍ MINH</t>
  </si>
  <si>
    <t>PHÒNG TUYỂN SINH - ĐÀO TẠO</t>
  </si>
  <si>
    <t>CỘNG HÒA XÃ HỘI CHỦ NGHĨA VIỆT NAM</t>
  </si>
  <si>
    <t>Độc lập - Tự do - Hạnh phúc</t>
  </si>
  <si>
    <t>Môn học 1</t>
  </si>
  <si>
    <t>Môn học 2</t>
  </si>
  <si>
    <t>Môn học 3</t>
  </si>
  <si>
    <t>Môn học 4</t>
  </si>
  <si>
    <t>TC 70.000 đ</t>
  </si>
  <si>
    <t>CĐ  80.000 đ</t>
  </si>
  <si>
    <t>Môn học</t>
  </si>
  <si>
    <t>Số câu hỏi/đề</t>
  </si>
  <si>
    <t>Số 
tín chỉ</t>
  </si>
  <si>
    <t>Đơn giá</t>
  </si>
  <si>
    <t>Thành tiền</t>
  </si>
  <si>
    <t>CHƯƠNG TRÌNH CAO ĐẲNG</t>
  </si>
  <si>
    <t>Dự kiến 
tổng tiền</t>
  </si>
  <si>
    <t>có cần phân biệt</t>
  </si>
  <si>
    <t>Số môn
 học chung</t>
  </si>
  <si>
    <t>Dự kiến số môn học cơ sở, chuyên ngành</t>
  </si>
  <si>
    <t>môn chung: 8 môn ( có tính GDQP,GDTC, kỹ năng mềm)</t>
  </si>
  <si>
    <t>môn chung: 9 môn ( có tính GDQP,GDTC, kỹ năng mềm)</t>
  </si>
  <si>
    <t>Tổng tiền 01 chương trình CĐ</t>
  </si>
  <si>
    <t>Số prg CĐ:   CĐCQ: 32; CLC: 2 ; LTCĐ: 09</t>
  </si>
  <si>
    <t>Số 
chương trình
khóa 2019</t>
  </si>
  <si>
    <t>Số giờ 
chuẩn
 được tính</t>
  </si>
  <si>
    <t>Số tiền môn chung/
chương trình</t>
  </si>
  <si>
    <t>Số tiền môn CS ngành và chuyên ngành/
chương trình</t>
  </si>
  <si>
    <t>Tiền môn chung, CS ngành và chuyên ngành</t>
  </si>
  <si>
    <t>Ghi chú</t>
  </si>
  <si>
    <t>DỰ THẢO</t>
  </si>
  <si>
    <t xml:space="preserve"> TÍNH TIỀN BỒI DƯỠNG BIÊN SOẠN ĐỀ KIỂM TRA TRẮC NGHIỆM, TỰ LUẬN NĂM 2020 
(KẾT THÚC MÔN HỌC)</t>
  </si>
  <si>
    <t>(mỗi lần tăng 150 câu thì cộng thêm 01 giờ chuẩn # 80.000 đ)</t>
  </si>
  <si>
    <t xml:space="preserve">    - Phương án 1:  01 đề trắc nghiệm 200 câu kèm theo đáp án được tính 1.5 giờ chuẩn ; 01 đề 350 câu (tính 2.5 giờ chuẩn); 01 đề 500 câu (tính 3.5 giờ chuẩn); 
01 đề 650 câu (tính 4.5 giờ)</t>
  </si>
  <si>
    <t xml:space="preserve">                                                                                         </t>
  </si>
  <si>
    <t>Ghi chú:     -  01  đề thi trắc nghiệm kèm đáp án (mỗi đề có 200 câu/môn học 1 TC; 350 câu/môn học 2 TC;  500 câu/môn học 3 TC; 650 câu/môn học 4 TC trở lên)</t>
  </si>
  <si>
    <t>PA 2</t>
  </si>
  <si>
    <t>PA 1</t>
  </si>
  <si>
    <t>CHƯƠNG TRÌNH TRUNG CẤP (THCS)</t>
  </si>
  <si>
    <t>Trắc nghiệm</t>
  </si>
  <si>
    <t>nt</t>
  </si>
  <si>
    <t>Môn Toán, Lý, Hóa, Văn 
(tự luận)</t>
  </si>
  <si>
    <t>74 
(1110 tiết)</t>
  </si>
  <si>
    <t>Tổng tiền 01 chương trình TC (THCS)</t>
  </si>
  <si>
    <t>CHƯƠNG TRÌNH TRUNG CẤP (THPT) 19 T5-THU</t>
  </si>
  <si>
    <t>CHƯƠNG TRÌNH TRUNG CẤP (12+3:  Chưa TN THPT)</t>
  </si>
  <si>
    <t>1. Chương trình TC CNKTĐ,ĐT</t>
  </si>
  <si>
    <t>THPT</t>
  </si>
  <si>
    <t>2. Chương trình CĐ ngành  Điện công nghiệp</t>
  </si>
  <si>
    <t>CHƯƠNG TRÌNH CAO ĐẲNG CHẤT LƯỢNG CAO</t>
  </si>
  <si>
    <t>3. Chương trình CĐ CLC ngành CNKT CƠ KHÍ</t>
  </si>
  <si>
    <t>môn chung: 10 môn ( có tính GDQP,GDTC, kỹ năng mềm)</t>
  </si>
  <si>
    <t>CHƯƠNG TRÌNH LIÊN THÔNG CAO ĐẲNG</t>
  </si>
  <si>
    <t>4. Chương trình LTCĐ ngành ÔTÔ</t>
  </si>
  <si>
    <t>môn chung: 6 môn ( có tính GDQP,GDTC, KHÔNG CÓ kỹ năng mềm)</t>
  </si>
  <si>
    <t>Tổng tiền 01 chương trình TC (THPT)</t>
  </si>
  <si>
    <t>Tổng tiền 01 chương trình TC (12+3:  Chưa TN THPT)</t>
  </si>
  <si>
    <t>Tổng tiền 01 chương trình CĐ CLC</t>
  </si>
  <si>
    <t>Tổng tiền 01 chương trình LTCĐ</t>
  </si>
  <si>
    <t xml:space="preserve">                  </t>
  </si>
  <si>
    <t xml:space="preserve">                -  Môn Kỹ năng mềm không tính (hợp đồng GD)</t>
  </si>
  <si>
    <t xml:space="preserve">    - Phương án 2:  01 đề trắc nghiệm 200 câu kèm theo đáp án được tính 1.5 giờ chuẩn (hệ số 1) ; 01 đề 350 câu (tính hệ số 1.2); 01 đề 500 câu (tính hệ số 1.3); 
01 đề 650 câu (tính hệ số 1.4)</t>
  </si>
  <si>
    <t xml:space="preserve">Số prg TC:   THCS: 33;   THPT: 01; 12+3:  4 </t>
  </si>
  <si>
    <t xml:space="preserve">               </t>
  </si>
  <si>
    <t>18 môn
 (36 đề tự luận)</t>
  </si>
  <si>
    <t>Tp. HCM, ngày  21 tháng 02 năm 2020</t>
  </si>
  <si>
    <t>Người lập bảng</t>
  </si>
  <si>
    <t>Nguyễn Văn Tấn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</si>
</sst>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.000"/>
    <numFmt numFmtId="165" formatCode="0.000;[Red]0.000"/>
    <numFmt numFmtId="166" formatCode="#.##0.000;[Red]#.##0.000"/>
    <numFmt numFmtId="167" formatCode="#.##0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Calibri"/>
      <family val="2"/>
      <scheme val="minor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1"/>
      <color rgb="FFFF0000"/>
      <name val="Times New Roman"/>
      <family val="1"/>
    </font>
    <font>
      <sz val="12"/>
      <color rgb="FFFF0000"/>
      <name val="Times New Roman"/>
      <family val="1"/>
    </font>
    <font>
      <sz val="12"/>
      <color rgb="FFFF0000"/>
      <name val="Calibri"/>
      <family val="2"/>
      <scheme val="minor"/>
    </font>
    <font>
      <sz val="1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sz val="18"/>
      <color rgb="FFFF0000"/>
      <name val="Times New Roman"/>
      <family val="1"/>
    </font>
    <font>
      <sz val="11"/>
      <color rgb="FFFF0000"/>
      <name val="Calibri"/>
      <family val="2"/>
      <scheme val="minor"/>
    </font>
    <font>
      <b/>
      <sz val="12"/>
      <color rgb="FFFF0000"/>
      <name val="Times New Roman"/>
      <family val="1"/>
    </font>
    <font>
      <b/>
      <sz val="12"/>
      <color rgb="FF0070C0"/>
      <name val="Times New Roman"/>
      <family val="1"/>
    </font>
    <font>
      <sz val="12"/>
      <color rgb="FF0070C0"/>
      <name val="Times New Roman"/>
      <family val="1"/>
    </font>
    <font>
      <sz val="11"/>
      <color rgb="FF0070C0"/>
      <name val="Times New Roman"/>
      <family val="1"/>
    </font>
    <font>
      <sz val="11"/>
      <color rgb="FF0070C0"/>
      <name val="Calibri"/>
      <family val="2"/>
      <scheme val="minor"/>
    </font>
    <font>
      <i/>
      <sz val="12"/>
      <color theme="1"/>
      <name val="Times New Roman"/>
      <family val="1"/>
    </font>
    <font>
      <i/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7">
    <xf numFmtId="0" fontId="0" fillId="0" borderId="0" xfId="0"/>
    <xf numFmtId="0" fontId="1" fillId="0" borderId="0" xfId="0" applyFont="1"/>
    <xf numFmtId="0" fontId="1" fillId="0" borderId="0" xfId="0" applyFont="1" applyAlignment="1"/>
    <xf numFmtId="0" fontId="2" fillId="0" borderId="0" xfId="0" applyFont="1" applyAlignment="1"/>
    <xf numFmtId="0" fontId="3" fillId="0" borderId="0" xfId="0" applyFont="1" applyAlignment="1"/>
    <xf numFmtId="0" fontId="2" fillId="0" borderId="0" xfId="0" applyFont="1" applyBorder="1" applyAlignment="1">
      <alignment vertical="top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/>
    <xf numFmtId="0" fontId="5" fillId="0" borderId="0" xfId="0" applyFont="1"/>
    <xf numFmtId="0" fontId="1" fillId="0" borderId="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14" fontId="3" fillId="0" borderId="1" xfId="0" applyNumberFormat="1" applyFont="1" applyBorder="1" applyAlignment="1">
      <alignment horizontal="center" vertical="center"/>
    </xf>
    <xf numFmtId="0" fontId="8" fillId="0" borderId="0" xfId="0" applyFont="1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14" fontId="0" fillId="0" borderId="0" xfId="0" applyNumberFormat="1"/>
    <xf numFmtId="14" fontId="3" fillId="2" borderId="1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9" fillId="0" borderId="0" xfId="0" applyFont="1"/>
    <xf numFmtId="164" fontId="3" fillId="0" borderId="1" xfId="0" applyNumberFormat="1" applyFont="1" applyBorder="1" applyAlignment="1">
      <alignment horizontal="center" vertical="center"/>
    </xf>
    <xf numFmtId="164" fontId="3" fillId="0" borderId="0" xfId="0" applyNumberFormat="1" applyFont="1"/>
    <xf numFmtId="14" fontId="3" fillId="2" borderId="9" xfId="0" applyNumberFormat="1" applyFont="1" applyFill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165" fontId="4" fillId="0" borderId="9" xfId="0" applyNumberFormat="1" applyFont="1" applyBorder="1" applyAlignment="1">
      <alignment horizontal="center" vertical="center"/>
    </xf>
    <xf numFmtId="0" fontId="1" fillId="0" borderId="0" xfId="0" applyFont="1" applyBorder="1"/>
    <xf numFmtId="0" fontId="8" fillId="0" borderId="0" xfId="0" applyFont="1" applyBorder="1"/>
    <xf numFmtId="0" fontId="0" fillId="0" borderId="0" xfId="0" applyBorder="1"/>
    <xf numFmtId="0" fontId="0" fillId="0" borderId="0" xfId="0" applyBorder="1" applyAlignment="1">
      <alignment horizontal="center"/>
    </xf>
    <xf numFmtId="0" fontId="9" fillId="0" borderId="0" xfId="0" applyFont="1" applyAlignment="1"/>
    <xf numFmtId="0" fontId="4" fillId="0" borderId="1" xfId="0" applyFont="1" applyBorder="1" applyAlignment="1">
      <alignment horizontal="center" vertical="center" wrapText="1"/>
    </xf>
    <xf numFmtId="0" fontId="11" fillId="2" borderId="0" xfId="0" applyFont="1" applyFill="1" applyAlignment="1"/>
    <xf numFmtId="0" fontId="12" fillId="2" borderId="0" xfId="0" applyFont="1" applyFill="1" applyAlignment="1">
      <alignment horizontal="center"/>
    </xf>
    <xf numFmtId="0" fontId="7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7" fillId="0" borderId="2" xfId="0" applyFont="1" applyBorder="1" applyAlignment="1">
      <alignment horizontal="center" vertical="center" wrapText="1"/>
    </xf>
    <xf numFmtId="167" fontId="4" fillId="0" borderId="1" xfId="0" applyNumberFormat="1" applyFont="1" applyBorder="1" applyAlignment="1">
      <alignment horizontal="center" vertical="center"/>
    </xf>
    <xf numFmtId="166" fontId="4" fillId="0" borderId="9" xfId="0" applyNumberFormat="1" applyFont="1" applyBorder="1" applyAlignment="1">
      <alignment horizontal="center" vertical="center"/>
    </xf>
    <xf numFmtId="37" fontId="12" fillId="0" borderId="1" xfId="0" applyNumberFormat="1" applyFont="1" applyFill="1" applyBorder="1" applyAlignment="1">
      <alignment horizontal="right" vertical="center" wrapText="1"/>
    </xf>
    <xf numFmtId="0" fontId="7" fillId="0" borderId="0" xfId="0" applyFont="1"/>
    <xf numFmtId="37" fontId="13" fillId="0" borderId="1" xfId="0" applyNumberFormat="1" applyFont="1" applyFill="1" applyBorder="1" applyAlignment="1">
      <alignment horizontal="right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10" fillId="0" borderId="0" xfId="0" applyFont="1" applyAlignment="1">
      <alignment horizontal="center" wrapText="1"/>
    </xf>
    <xf numFmtId="0" fontId="10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8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7" fillId="0" borderId="0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16" fillId="0" borderId="5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15" fillId="0" borderId="0" xfId="0" applyFont="1"/>
    <xf numFmtId="0" fontId="8" fillId="0" borderId="0" xfId="0" applyFont="1" applyAlignment="1">
      <alignment horizontal="center"/>
    </xf>
    <xf numFmtId="14" fontId="9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37" fontId="9" fillId="0" borderId="1" xfId="0" applyNumberFormat="1" applyFont="1" applyFill="1" applyBorder="1" applyAlignment="1">
      <alignment horizontal="right" vertical="center" wrapText="1"/>
    </xf>
    <xf numFmtId="14" fontId="9" fillId="2" borderId="1" xfId="0" applyNumberFormat="1" applyFont="1" applyFill="1" applyBorder="1" applyAlignment="1">
      <alignment horizontal="center" vertical="center"/>
    </xf>
    <xf numFmtId="164" fontId="9" fillId="0" borderId="1" xfId="0" applyNumberFormat="1" applyFont="1" applyBorder="1" applyAlignment="1">
      <alignment horizontal="center" vertical="center"/>
    </xf>
    <xf numFmtId="0" fontId="15" fillId="0" borderId="0" xfId="0" applyFont="1" applyAlignment="1">
      <alignment horizontal="center"/>
    </xf>
    <xf numFmtId="14" fontId="9" fillId="2" borderId="9" xfId="0" applyNumberFormat="1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6" fillId="0" borderId="6" xfId="0" applyFont="1" applyBorder="1" applyAlignment="1">
      <alignment horizontal="center" vertical="center"/>
    </xf>
    <xf numFmtId="0" fontId="16" fillId="0" borderId="7" xfId="0" applyFont="1" applyBorder="1" applyAlignment="1">
      <alignment horizontal="center" vertical="center"/>
    </xf>
    <xf numFmtId="37" fontId="16" fillId="0" borderId="1" xfId="0" applyNumberFormat="1" applyFont="1" applyFill="1" applyBorder="1" applyAlignment="1">
      <alignment horizontal="right" vertical="center" wrapText="1"/>
    </xf>
    <xf numFmtId="166" fontId="16" fillId="0" borderId="9" xfId="0" applyNumberFormat="1" applyFont="1" applyBorder="1" applyAlignment="1">
      <alignment horizontal="center" vertical="center"/>
    </xf>
    <xf numFmtId="167" fontId="16" fillId="0" borderId="1" xfId="0" applyNumberFormat="1" applyFont="1" applyBorder="1" applyAlignment="1">
      <alignment horizontal="center" vertical="center"/>
    </xf>
    <xf numFmtId="165" fontId="16" fillId="0" borderId="9" xfId="0" applyNumberFormat="1" applyFont="1" applyBorder="1" applyAlignment="1">
      <alignment horizontal="center" vertical="center"/>
    </xf>
    <xf numFmtId="0" fontId="15" fillId="0" borderId="0" xfId="0" applyFont="1" applyBorder="1"/>
    <xf numFmtId="0" fontId="15" fillId="0" borderId="0" xfId="0" applyFont="1" applyBorder="1" applyAlignment="1">
      <alignment horizontal="center"/>
    </xf>
    <xf numFmtId="0" fontId="17" fillId="0" borderId="5" xfId="0" applyFont="1" applyBorder="1" applyAlignment="1">
      <alignment horizontal="center" vertical="center"/>
    </xf>
    <xf numFmtId="0" fontId="18" fillId="0" borderId="6" xfId="0" applyFont="1" applyBorder="1" applyAlignment="1">
      <alignment horizontal="center" vertical="center"/>
    </xf>
    <xf numFmtId="0" fontId="18" fillId="0" borderId="7" xfId="0" applyFont="1" applyBorder="1" applyAlignment="1">
      <alignment horizontal="center" vertical="center"/>
    </xf>
    <xf numFmtId="0" fontId="19" fillId="0" borderId="0" xfId="0" applyFont="1"/>
    <xf numFmtId="0" fontId="20" fillId="0" borderId="0" xfId="0" applyFont="1"/>
    <xf numFmtId="0" fontId="19" fillId="0" borderId="0" xfId="0" applyFont="1" applyAlignment="1">
      <alignment horizontal="center"/>
    </xf>
    <xf numFmtId="14" fontId="18" fillId="0" borderId="1" xfId="0" applyNumberFormat="1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37" fontId="18" fillId="0" borderId="1" xfId="0" applyNumberFormat="1" applyFont="1" applyFill="1" applyBorder="1" applyAlignment="1">
      <alignment horizontal="right" vertical="center" wrapText="1"/>
    </xf>
    <xf numFmtId="0" fontId="18" fillId="0" borderId="0" xfId="0" applyFont="1"/>
    <xf numFmtId="14" fontId="18" fillId="2" borderId="1" xfId="0" applyNumberFormat="1" applyFont="1" applyFill="1" applyBorder="1" applyAlignment="1">
      <alignment horizontal="center" vertical="center"/>
    </xf>
    <xf numFmtId="164" fontId="18" fillId="0" borderId="1" xfId="0" applyNumberFormat="1" applyFont="1" applyBorder="1" applyAlignment="1">
      <alignment horizontal="center" vertical="center"/>
    </xf>
    <xf numFmtId="0" fontId="20" fillId="0" borderId="0" xfId="0" applyFont="1" applyAlignment="1">
      <alignment horizontal="center"/>
    </xf>
    <xf numFmtId="14" fontId="18" fillId="2" borderId="9" xfId="0" applyNumberFormat="1" applyFont="1" applyFill="1" applyBorder="1" applyAlignment="1">
      <alignment horizontal="center" vertical="center"/>
    </xf>
    <xf numFmtId="0" fontId="18" fillId="0" borderId="9" xfId="0" applyFont="1" applyBorder="1" applyAlignment="1">
      <alignment horizontal="center" vertical="center"/>
    </xf>
    <xf numFmtId="0" fontId="17" fillId="0" borderId="6" xfId="0" applyFont="1" applyBorder="1" applyAlignment="1">
      <alignment horizontal="center" vertical="center"/>
    </xf>
    <xf numFmtId="0" fontId="17" fillId="0" borderId="7" xfId="0" applyFont="1" applyBorder="1" applyAlignment="1">
      <alignment horizontal="center" vertical="center"/>
    </xf>
    <xf numFmtId="37" fontId="17" fillId="0" borderId="1" xfId="0" applyNumberFormat="1" applyFont="1" applyFill="1" applyBorder="1" applyAlignment="1">
      <alignment horizontal="right" vertical="center" wrapText="1"/>
    </xf>
    <xf numFmtId="166" fontId="17" fillId="0" borderId="9" xfId="0" applyNumberFormat="1" applyFont="1" applyBorder="1" applyAlignment="1">
      <alignment horizontal="center" vertical="center"/>
    </xf>
    <xf numFmtId="167" fontId="17" fillId="0" borderId="1" xfId="0" applyNumberFormat="1" applyFont="1" applyBorder="1" applyAlignment="1">
      <alignment horizontal="center" vertical="center"/>
    </xf>
    <xf numFmtId="0" fontId="19" fillId="0" borderId="0" xfId="0" applyFont="1" applyBorder="1"/>
    <xf numFmtId="0" fontId="20" fillId="0" borderId="0" xfId="0" applyFont="1" applyBorder="1"/>
    <xf numFmtId="0" fontId="16" fillId="0" borderId="10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14" fontId="15" fillId="0" borderId="0" xfId="0" applyNumberFormat="1" applyFont="1"/>
    <xf numFmtId="0" fontId="8" fillId="0" borderId="1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17" fillId="0" borderId="10" xfId="0" applyFont="1" applyBorder="1" applyAlignment="1">
      <alignment horizontal="center" vertical="center"/>
    </xf>
    <xf numFmtId="0" fontId="18" fillId="0" borderId="2" xfId="0" applyFont="1" applyBorder="1" applyAlignment="1">
      <alignment horizontal="center" vertical="center"/>
    </xf>
    <xf numFmtId="0" fontId="18" fillId="0" borderId="11" xfId="0" applyFont="1" applyBorder="1" applyAlignment="1">
      <alignment horizontal="center" vertical="center"/>
    </xf>
    <xf numFmtId="14" fontId="20" fillId="0" borderId="0" xfId="0" applyNumberFormat="1" applyFont="1"/>
    <xf numFmtId="0" fontId="19" fillId="0" borderId="1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37" fontId="12" fillId="0" borderId="1" xfId="0" applyNumberFormat="1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/>
    </xf>
    <xf numFmtId="37" fontId="9" fillId="0" borderId="1" xfId="0" applyNumberFormat="1" applyFont="1" applyFill="1" applyBorder="1" applyAlignment="1">
      <alignment horizontal="center" vertical="center" wrapText="1"/>
    </xf>
    <xf numFmtId="37" fontId="18" fillId="0" borderId="1" xfId="0" applyNumberFormat="1" applyFont="1" applyFill="1" applyBorder="1" applyAlignment="1">
      <alignment horizontal="center" vertical="center" wrapText="1"/>
    </xf>
    <xf numFmtId="37" fontId="12" fillId="0" borderId="9" xfId="0" applyNumberFormat="1" applyFont="1" applyFill="1" applyBorder="1" applyAlignment="1">
      <alignment horizontal="right" vertical="center" wrapText="1"/>
    </xf>
    <xf numFmtId="14" fontId="3" fillId="2" borderId="9" xfId="0" applyNumberFormat="1" applyFont="1" applyFill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11" fillId="2" borderId="0" xfId="0" applyFont="1" applyFill="1" applyAlignment="1">
      <alignment horizontal="left"/>
    </xf>
    <xf numFmtId="165" fontId="17" fillId="0" borderId="1" xfId="0" applyNumberFormat="1" applyFont="1" applyBorder="1" applyAlignment="1">
      <alignment horizontal="center" vertical="center"/>
    </xf>
    <xf numFmtId="0" fontId="4" fillId="0" borderId="0" xfId="0" applyFont="1"/>
    <xf numFmtId="0" fontId="21" fillId="0" borderId="0" xfId="0" applyFont="1"/>
    <xf numFmtId="0" fontId="2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666750</xdr:colOff>
      <xdr:row>2</xdr:row>
      <xdr:rowOff>111462</xdr:rowOff>
    </xdr:from>
    <xdr:to>
      <xdr:col>8</xdr:col>
      <xdr:colOff>66675</xdr:colOff>
      <xdr:row>2</xdr:row>
      <xdr:rowOff>111462</xdr:rowOff>
    </xdr:to>
    <xdr:cxnSp macro="">
      <xdr:nvCxnSpPr>
        <xdr:cNvPr id="2" name="Straight Connector 1"/>
        <xdr:cNvCxnSpPr/>
      </xdr:nvCxnSpPr>
      <xdr:spPr>
        <a:xfrm flipH="1">
          <a:off x="5610225" y="521037"/>
          <a:ext cx="9525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628650</xdr:colOff>
      <xdr:row>3</xdr:row>
      <xdr:rowOff>76200</xdr:rowOff>
    </xdr:from>
    <xdr:to>
      <xdr:col>1</xdr:col>
      <xdr:colOff>333375</xdr:colOff>
      <xdr:row>3</xdr:row>
      <xdr:rowOff>85725</xdr:rowOff>
    </xdr:to>
    <xdr:cxnSp macro="">
      <xdr:nvCxnSpPr>
        <xdr:cNvPr id="3" name="Straight Connector 2"/>
        <xdr:cNvCxnSpPr/>
      </xdr:nvCxnSpPr>
      <xdr:spPr>
        <a:xfrm>
          <a:off x="628650" y="685800"/>
          <a:ext cx="1333500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666750</xdr:colOff>
      <xdr:row>2</xdr:row>
      <xdr:rowOff>111462</xdr:rowOff>
    </xdr:from>
    <xdr:to>
      <xdr:col>8</xdr:col>
      <xdr:colOff>66675</xdr:colOff>
      <xdr:row>2</xdr:row>
      <xdr:rowOff>111462</xdr:rowOff>
    </xdr:to>
    <xdr:cxnSp macro="">
      <xdr:nvCxnSpPr>
        <xdr:cNvPr id="2" name="Straight Connector 1"/>
        <xdr:cNvCxnSpPr/>
      </xdr:nvCxnSpPr>
      <xdr:spPr>
        <a:xfrm flipH="1">
          <a:off x="5095875" y="521037"/>
          <a:ext cx="9525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628650</xdr:colOff>
      <xdr:row>3</xdr:row>
      <xdr:rowOff>76200</xdr:rowOff>
    </xdr:from>
    <xdr:to>
      <xdr:col>1</xdr:col>
      <xdr:colOff>333375</xdr:colOff>
      <xdr:row>3</xdr:row>
      <xdr:rowOff>85725</xdr:rowOff>
    </xdr:to>
    <xdr:cxnSp macro="">
      <xdr:nvCxnSpPr>
        <xdr:cNvPr id="3" name="Straight Connector 2"/>
        <xdr:cNvCxnSpPr/>
      </xdr:nvCxnSpPr>
      <xdr:spPr>
        <a:xfrm>
          <a:off x="628650" y="685800"/>
          <a:ext cx="628650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70"/>
  <sheetViews>
    <sheetView workbookViewId="0">
      <selection activeCell="J61" sqref="J61:M65"/>
    </sheetView>
  </sheetViews>
  <sheetFormatPr defaultRowHeight="15" x14ac:dyDescent="0.25"/>
  <cols>
    <col min="1" max="1" width="13.85546875" customWidth="1"/>
    <col min="2" max="2" width="8.42578125" customWidth="1"/>
    <col min="3" max="3" width="12.7109375" customWidth="1"/>
    <col min="4" max="4" width="11.140625" customWidth="1"/>
    <col min="5" max="5" width="9.140625" customWidth="1"/>
    <col min="6" max="6" width="11.140625" customWidth="1"/>
    <col min="7" max="7" width="10.85546875" customWidth="1"/>
    <col min="8" max="9" width="12.42578125" customWidth="1"/>
    <col min="10" max="10" width="14.42578125" customWidth="1"/>
    <col min="11" max="11" width="12.42578125" customWidth="1"/>
    <col min="12" max="12" width="15.42578125" customWidth="1"/>
    <col min="13" max="13" width="18" style="15" customWidth="1"/>
    <col min="14" max="14" width="10.140625" customWidth="1"/>
    <col min="15" max="15" width="5.7109375" customWidth="1"/>
    <col min="19" max="19" width="9.7109375" bestFit="1" customWidth="1"/>
    <col min="20" max="20" width="9.140625" style="15"/>
    <col min="22" max="22" width="14.28515625" customWidth="1"/>
  </cols>
  <sheetData>
    <row r="1" spans="1:21" ht="15.75" x14ac:dyDescent="0.25">
      <c r="A1" s="49" t="s">
        <v>0</v>
      </c>
      <c r="B1" s="50"/>
      <c r="C1" s="51" t="s">
        <v>3</v>
      </c>
      <c r="D1" s="52"/>
      <c r="E1" s="52"/>
      <c r="F1" s="52"/>
      <c r="G1" s="52"/>
      <c r="H1" s="52"/>
      <c r="I1" s="52"/>
      <c r="J1" s="52"/>
      <c r="K1" s="52"/>
      <c r="L1" s="52"/>
      <c r="M1" s="52"/>
      <c r="N1" s="3"/>
      <c r="O1" s="3"/>
      <c r="P1" s="3"/>
      <c r="R1" s="1"/>
    </row>
    <row r="2" spans="1:21" ht="16.5" x14ac:dyDescent="0.25">
      <c r="A2" s="49" t="s">
        <v>1</v>
      </c>
      <c r="B2" s="49"/>
      <c r="C2" s="53" t="s">
        <v>4</v>
      </c>
      <c r="D2" s="53"/>
      <c r="E2" s="53"/>
      <c r="F2" s="53"/>
      <c r="G2" s="53"/>
      <c r="H2" s="53"/>
      <c r="I2" s="53"/>
      <c r="J2" s="53"/>
      <c r="K2" s="53"/>
      <c r="L2" s="53"/>
      <c r="M2" s="53"/>
      <c r="N2" s="4"/>
      <c r="O2" s="4"/>
      <c r="P2" s="4"/>
      <c r="R2" s="1"/>
    </row>
    <row r="3" spans="1:21" ht="15.75" x14ac:dyDescent="0.25">
      <c r="A3" s="52" t="s">
        <v>2</v>
      </c>
      <c r="B3" s="52"/>
      <c r="M3" s="16"/>
      <c r="N3" s="1"/>
      <c r="O3" s="1"/>
      <c r="P3" s="1"/>
      <c r="Q3" s="1"/>
      <c r="R3" s="1"/>
    </row>
    <row r="4" spans="1:21" ht="18.75" customHeight="1" x14ac:dyDescent="0.3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16" t="s">
        <v>38</v>
      </c>
      <c r="N4" s="1"/>
      <c r="O4" s="1"/>
      <c r="P4" s="1"/>
      <c r="Q4" s="1"/>
      <c r="R4" s="1"/>
    </row>
    <row r="5" spans="1:21" ht="28.5" customHeight="1" x14ac:dyDescent="0.3">
      <c r="A5" s="1"/>
      <c r="B5" s="1"/>
      <c r="C5" s="1"/>
      <c r="D5" s="1"/>
      <c r="E5" s="1"/>
      <c r="F5" s="41"/>
      <c r="G5" s="41" t="s">
        <v>31</v>
      </c>
      <c r="H5" s="41"/>
      <c r="I5" s="41"/>
      <c r="J5" s="1"/>
      <c r="K5" s="1"/>
      <c r="L5" s="1"/>
      <c r="M5" s="16"/>
      <c r="N5" s="1"/>
      <c r="O5" s="1"/>
      <c r="P5" s="1"/>
      <c r="Q5" s="1"/>
      <c r="R5" s="1"/>
    </row>
    <row r="6" spans="1:21" ht="46.5" customHeight="1" x14ac:dyDescent="0.25">
      <c r="A6" s="54" t="s">
        <v>32</v>
      </c>
      <c r="B6" s="54"/>
      <c r="C6" s="54"/>
      <c r="D6" s="54"/>
      <c r="E6" s="54"/>
      <c r="F6" s="54"/>
      <c r="G6" s="54"/>
      <c r="H6" s="54"/>
      <c r="I6" s="54"/>
      <c r="J6" s="54"/>
      <c r="K6" s="54"/>
      <c r="L6" s="54"/>
      <c r="M6" s="54"/>
      <c r="N6" s="1"/>
      <c r="O6" s="1"/>
      <c r="P6" s="1"/>
      <c r="Q6" s="2"/>
      <c r="R6" s="1"/>
    </row>
    <row r="7" spans="1:21" ht="3" customHeight="1" x14ac:dyDescent="0.25">
      <c r="A7" s="34"/>
      <c r="B7" s="34"/>
      <c r="C7" s="34"/>
      <c r="D7" s="34"/>
      <c r="E7" s="34"/>
      <c r="F7" s="34"/>
      <c r="G7" s="34"/>
      <c r="H7" s="34"/>
      <c r="I7" s="34"/>
      <c r="J7" s="34"/>
      <c r="K7" s="34"/>
      <c r="L7" s="34"/>
      <c r="M7" s="37"/>
      <c r="N7" s="5"/>
      <c r="O7" s="5"/>
      <c r="P7" s="2"/>
      <c r="Q7" s="2"/>
      <c r="R7" s="1"/>
    </row>
    <row r="8" spans="1:21" ht="78" customHeight="1" x14ac:dyDescent="0.25">
      <c r="A8" s="6" t="s">
        <v>11</v>
      </c>
      <c r="B8" s="11" t="s">
        <v>13</v>
      </c>
      <c r="C8" s="6" t="s">
        <v>12</v>
      </c>
      <c r="D8" s="11" t="s">
        <v>26</v>
      </c>
      <c r="E8" s="6" t="s">
        <v>14</v>
      </c>
      <c r="F8" s="6" t="s">
        <v>15</v>
      </c>
      <c r="G8" s="11" t="s">
        <v>19</v>
      </c>
      <c r="H8" s="11" t="s">
        <v>20</v>
      </c>
      <c r="I8" s="11" t="s">
        <v>27</v>
      </c>
      <c r="J8" s="11" t="s">
        <v>28</v>
      </c>
      <c r="K8" s="11" t="s">
        <v>25</v>
      </c>
      <c r="L8" s="31" t="s">
        <v>17</v>
      </c>
      <c r="M8" s="11" t="s">
        <v>30</v>
      </c>
      <c r="N8" s="1"/>
      <c r="O8" s="1"/>
      <c r="S8" s="1"/>
      <c r="T8" s="16"/>
      <c r="U8" s="1"/>
    </row>
    <row r="9" spans="1:21" ht="30" customHeight="1" x14ac:dyDescent="0.25">
      <c r="A9" s="44" t="s">
        <v>39</v>
      </c>
      <c r="B9" s="55"/>
      <c r="C9" s="55"/>
      <c r="D9" s="55"/>
      <c r="E9" s="55"/>
      <c r="F9" s="55"/>
      <c r="G9" s="55"/>
      <c r="H9" s="55"/>
      <c r="I9" s="55"/>
      <c r="J9" s="55"/>
      <c r="K9" s="55"/>
      <c r="L9" s="55"/>
      <c r="M9" s="56"/>
      <c r="N9" s="1"/>
      <c r="O9" s="1"/>
      <c r="S9" s="1"/>
      <c r="T9" s="16"/>
      <c r="U9" s="1"/>
    </row>
    <row r="10" spans="1:21" ht="22.5" customHeight="1" x14ac:dyDescent="0.25">
      <c r="A10" s="13" t="s">
        <v>5</v>
      </c>
      <c r="B10" s="6">
        <v>1</v>
      </c>
      <c r="C10" s="6">
        <v>200</v>
      </c>
      <c r="D10" s="6">
        <v>1.5</v>
      </c>
      <c r="E10" s="40">
        <v>80000</v>
      </c>
      <c r="F10" s="40">
        <f>D10*E10</f>
        <v>120000</v>
      </c>
      <c r="G10" s="6">
        <v>2</v>
      </c>
      <c r="H10" s="6"/>
      <c r="I10" s="40">
        <f>F10*G10</f>
        <v>240000</v>
      </c>
      <c r="J10" s="40">
        <f>F10*H10</f>
        <v>0</v>
      </c>
      <c r="K10" s="40">
        <v>33</v>
      </c>
      <c r="L10" s="40">
        <f>I10+J10*K10</f>
        <v>240000</v>
      </c>
      <c r="M10" s="115" t="s">
        <v>40</v>
      </c>
      <c r="N10" s="20"/>
      <c r="O10" s="20"/>
      <c r="S10" s="1"/>
      <c r="T10" s="16"/>
      <c r="U10" s="1"/>
    </row>
    <row r="11" spans="1:21" ht="22.5" customHeight="1" x14ac:dyDescent="0.25">
      <c r="A11" s="13" t="s">
        <v>6</v>
      </c>
      <c r="B11" s="6">
        <v>2</v>
      </c>
      <c r="C11" s="6">
        <v>350</v>
      </c>
      <c r="D11" s="6">
        <v>2.5</v>
      </c>
      <c r="E11" s="40">
        <v>80000</v>
      </c>
      <c r="F11" s="40">
        <f t="shared" ref="F11:F12" si="0">D11*E11</f>
        <v>200000</v>
      </c>
      <c r="G11" s="6">
        <v>2</v>
      </c>
      <c r="H11" s="6">
        <v>9</v>
      </c>
      <c r="I11" s="40">
        <f t="shared" ref="I11:I12" si="1">F11*G11</f>
        <v>400000</v>
      </c>
      <c r="J11" s="40">
        <f t="shared" ref="J11:J12" si="2">F11*H11</f>
        <v>1800000</v>
      </c>
      <c r="K11" s="40">
        <v>33</v>
      </c>
      <c r="L11" s="40">
        <f t="shared" ref="L11:L13" si="3">I11+J11*K11</f>
        <v>59800000</v>
      </c>
      <c r="M11" s="115" t="s">
        <v>41</v>
      </c>
      <c r="N11" s="14"/>
      <c r="O11" s="14"/>
      <c r="S11" s="1"/>
      <c r="T11" s="16"/>
      <c r="U11" s="1"/>
    </row>
    <row r="12" spans="1:21" ht="22.5" customHeight="1" x14ac:dyDescent="0.25">
      <c r="A12" s="18" t="s">
        <v>7</v>
      </c>
      <c r="B12" s="6">
        <v>3</v>
      </c>
      <c r="C12" s="6">
        <v>500</v>
      </c>
      <c r="D12" s="6">
        <v>3.5</v>
      </c>
      <c r="E12" s="40">
        <v>80000</v>
      </c>
      <c r="F12" s="40">
        <f t="shared" si="0"/>
        <v>280000</v>
      </c>
      <c r="G12" s="6">
        <v>1</v>
      </c>
      <c r="H12" s="6">
        <v>1</v>
      </c>
      <c r="I12" s="40">
        <f t="shared" si="1"/>
        <v>280000</v>
      </c>
      <c r="J12" s="40">
        <f t="shared" si="2"/>
        <v>280000</v>
      </c>
      <c r="K12" s="40">
        <v>33</v>
      </c>
      <c r="L12" s="40">
        <f t="shared" si="3"/>
        <v>9520000</v>
      </c>
      <c r="M12" s="115" t="s">
        <v>41</v>
      </c>
      <c r="N12" s="14"/>
      <c r="O12" s="14"/>
      <c r="S12" s="1"/>
      <c r="T12" s="16"/>
      <c r="U12" s="1"/>
    </row>
    <row r="13" spans="1:21" ht="22.5" customHeight="1" x14ac:dyDescent="0.25">
      <c r="A13" s="18" t="s">
        <v>8</v>
      </c>
      <c r="B13" s="6">
        <v>4</v>
      </c>
      <c r="C13" s="6">
        <v>650</v>
      </c>
      <c r="D13" s="6">
        <v>4.5</v>
      </c>
      <c r="E13" s="40">
        <v>80000</v>
      </c>
      <c r="F13" s="40">
        <f>D13*E13</f>
        <v>360000</v>
      </c>
      <c r="G13" s="21"/>
      <c r="H13" s="6">
        <v>1</v>
      </c>
      <c r="I13" s="40">
        <f>F13*G13</f>
        <v>0</v>
      </c>
      <c r="J13" s="40">
        <f>F13*H13</f>
        <v>360000</v>
      </c>
      <c r="K13" s="40">
        <v>33</v>
      </c>
      <c r="L13" s="40">
        <f t="shared" si="3"/>
        <v>11880000</v>
      </c>
      <c r="M13" s="115" t="s">
        <v>41</v>
      </c>
      <c r="N13" s="1"/>
      <c r="O13" s="14"/>
      <c r="P13" s="14"/>
      <c r="Q13" s="14"/>
      <c r="R13" s="14"/>
    </row>
    <row r="14" spans="1:21" ht="49.5" customHeight="1" x14ac:dyDescent="0.25">
      <c r="A14" s="120" t="s">
        <v>42</v>
      </c>
      <c r="B14" s="121" t="s">
        <v>43</v>
      </c>
      <c r="C14" s="24"/>
      <c r="D14" s="6">
        <v>1</v>
      </c>
      <c r="E14" s="40">
        <v>80000</v>
      </c>
      <c r="F14" s="40">
        <f>D14*E14</f>
        <v>80000</v>
      </c>
      <c r="G14" s="6">
        <v>18</v>
      </c>
      <c r="H14" s="6"/>
      <c r="I14" s="40">
        <f>F14*G14*2</f>
        <v>2880000</v>
      </c>
      <c r="J14" s="40"/>
      <c r="K14" s="119"/>
      <c r="L14" s="40"/>
      <c r="M14" s="115" t="s">
        <v>65</v>
      </c>
      <c r="N14" s="1"/>
      <c r="O14" s="14"/>
      <c r="P14" s="14"/>
      <c r="Q14" s="14"/>
      <c r="R14" s="14"/>
    </row>
    <row r="15" spans="1:21" ht="22.5" customHeight="1" x14ac:dyDescent="0.25">
      <c r="A15" s="23"/>
      <c r="B15" s="24"/>
      <c r="C15" s="24"/>
      <c r="D15" s="6"/>
      <c r="E15" s="40"/>
      <c r="F15" s="40"/>
      <c r="G15" s="21"/>
      <c r="H15" s="6"/>
      <c r="I15" s="40"/>
      <c r="J15" s="40"/>
      <c r="K15" s="119"/>
      <c r="L15" s="40"/>
      <c r="M15" s="115"/>
      <c r="N15" s="1"/>
      <c r="O15" s="14"/>
      <c r="P15" s="14"/>
      <c r="Q15" s="14"/>
      <c r="R15" s="14"/>
    </row>
    <row r="16" spans="1:21" ht="22.5" customHeight="1" x14ac:dyDescent="0.25">
      <c r="A16" s="23"/>
      <c r="B16" s="24"/>
      <c r="C16" s="24"/>
      <c r="D16" s="44" t="s">
        <v>29</v>
      </c>
      <c r="E16" s="45"/>
      <c r="F16" s="45"/>
      <c r="G16" s="45"/>
      <c r="H16" s="46"/>
      <c r="I16" s="42">
        <f>SUM(I10:I14)</f>
        <v>3800000</v>
      </c>
      <c r="J16" s="42">
        <f>SUM(J10:J13)</f>
        <v>2440000</v>
      </c>
      <c r="K16" s="39"/>
      <c r="L16" s="42">
        <f>SUM(L10:L13)</f>
        <v>81440000</v>
      </c>
      <c r="M16" s="115"/>
      <c r="N16" s="1"/>
      <c r="O16" s="14"/>
      <c r="P16" s="14"/>
      <c r="Q16" s="14"/>
      <c r="R16" s="14"/>
    </row>
    <row r="17" spans="1:22" s="28" customFormat="1" ht="22.5" customHeight="1" x14ac:dyDescent="0.25">
      <c r="A17" s="18"/>
      <c r="B17" s="6"/>
      <c r="C17" s="6"/>
      <c r="D17" s="44" t="s">
        <v>44</v>
      </c>
      <c r="E17" s="45"/>
      <c r="F17" s="45"/>
      <c r="G17" s="45"/>
      <c r="H17" s="46"/>
      <c r="I17" s="42">
        <f>I16+J16</f>
        <v>6240000</v>
      </c>
      <c r="J17" s="38"/>
      <c r="K17" s="38"/>
      <c r="L17" s="38"/>
      <c r="M17" s="25"/>
      <c r="N17" s="26"/>
      <c r="O17" s="27"/>
      <c r="P17" s="27"/>
      <c r="Q17" s="27"/>
      <c r="R17" s="27"/>
      <c r="T17" s="29"/>
    </row>
    <row r="18" spans="1:22" s="63" customFormat="1" ht="30" customHeight="1" x14ac:dyDescent="0.25">
      <c r="A18" s="60" t="s">
        <v>45</v>
      </c>
      <c r="B18" s="61"/>
      <c r="C18" s="61"/>
      <c r="D18" s="61"/>
      <c r="E18" s="61"/>
      <c r="F18" s="61"/>
      <c r="G18" s="61"/>
      <c r="H18" s="61"/>
      <c r="I18" s="61"/>
      <c r="J18" s="61"/>
      <c r="K18" s="61"/>
      <c r="L18" s="61"/>
      <c r="M18" s="62"/>
      <c r="N18" s="14"/>
      <c r="O18" s="14"/>
      <c r="S18" s="14"/>
      <c r="T18" s="64"/>
      <c r="U18" s="14"/>
    </row>
    <row r="19" spans="1:22" s="63" customFormat="1" ht="22.5" customHeight="1" x14ac:dyDescent="0.25">
      <c r="A19" s="65" t="s">
        <v>5</v>
      </c>
      <c r="B19" s="66">
        <v>1</v>
      </c>
      <c r="C19" s="66">
        <v>200</v>
      </c>
      <c r="D19" s="66">
        <v>1.5</v>
      </c>
      <c r="E19" s="67">
        <v>80000</v>
      </c>
      <c r="F19" s="67">
        <f>D19*E19</f>
        <v>120000</v>
      </c>
      <c r="G19" s="66">
        <v>2</v>
      </c>
      <c r="H19" s="66">
        <v>7</v>
      </c>
      <c r="I19" s="67">
        <f>F19*G19</f>
        <v>240000</v>
      </c>
      <c r="J19" s="67">
        <f>F19*H19</f>
        <v>840000</v>
      </c>
      <c r="K19" s="67">
        <v>1</v>
      </c>
      <c r="L19" s="67">
        <f>I19+J19*K19</f>
        <v>1080000</v>
      </c>
      <c r="M19" s="117"/>
      <c r="N19" s="20"/>
      <c r="O19" s="20"/>
      <c r="S19" s="14"/>
      <c r="T19" s="64"/>
      <c r="U19" s="14"/>
    </row>
    <row r="20" spans="1:22" s="63" customFormat="1" ht="22.5" customHeight="1" x14ac:dyDescent="0.25">
      <c r="A20" s="65" t="s">
        <v>6</v>
      </c>
      <c r="B20" s="66">
        <v>2</v>
      </c>
      <c r="C20" s="66">
        <v>350</v>
      </c>
      <c r="D20" s="66">
        <v>2.5</v>
      </c>
      <c r="E20" s="67">
        <v>80000</v>
      </c>
      <c r="F20" s="67">
        <f t="shared" ref="F20:F22" si="4">D20*E20</f>
        <v>200000</v>
      </c>
      <c r="G20" s="66">
        <v>2</v>
      </c>
      <c r="H20" s="66">
        <v>7</v>
      </c>
      <c r="I20" s="67">
        <f t="shared" ref="I20:I22" si="5">F20*G20</f>
        <v>400000</v>
      </c>
      <c r="J20" s="67">
        <f t="shared" ref="J20:J22" si="6">F20*H20</f>
        <v>1400000</v>
      </c>
      <c r="K20" s="67">
        <v>1</v>
      </c>
      <c r="L20" s="67">
        <f t="shared" ref="L20:L22" si="7">I20+J20*K20</f>
        <v>1800000</v>
      </c>
      <c r="M20" s="117"/>
      <c r="N20" s="14"/>
      <c r="O20" s="14"/>
      <c r="S20" s="14"/>
      <c r="T20" s="64"/>
      <c r="U20" s="14"/>
    </row>
    <row r="21" spans="1:22" s="63" customFormat="1" ht="22.5" customHeight="1" x14ac:dyDescent="0.25">
      <c r="A21" s="68" t="s">
        <v>7</v>
      </c>
      <c r="B21" s="66">
        <v>3</v>
      </c>
      <c r="C21" s="66">
        <v>500</v>
      </c>
      <c r="D21" s="66">
        <v>3.5</v>
      </c>
      <c r="E21" s="67">
        <v>80000</v>
      </c>
      <c r="F21" s="67">
        <f t="shared" si="4"/>
        <v>280000</v>
      </c>
      <c r="G21" s="66">
        <v>1</v>
      </c>
      <c r="H21" s="66"/>
      <c r="I21" s="67">
        <f t="shared" si="5"/>
        <v>280000</v>
      </c>
      <c r="J21" s="67">
        <f t="shared" si="6"/>
        <v>0</v>
      </c>
      <c r="K21" s="67">
        <v>1</v>
      </c>
      <c r="L21" s="67">
        <f t="shared" si="7"/>
        <v>280000</v>
      </c>
      <c r="M21" s="117"/>
      <c r="N21" s="14"/>
      <c r="O21" s="14"/>
      <c r="S21" s="14"/>
      <c r="T21" s="64"/>
      <c r="U21" s="14"/>
    </row>
    <row r="22" spans="1:22" s="63" customFormat="1" ht="22.5" customHeight="1" x14ac:dyDescent="0.25">
      <c r="A22" s="68" t="s">
        <v>8</v>
      </c>
      <c r="B22" s="66">
        <v>4</v>
      </c>
      <c r="C22" s="66">
        <v>650</v>
      </c>
      <c r="D22" s="66">
        <v>4.5</v>
      </c>
      <c r="E22" s="67">
        <v>80000</v>
      </c>
      <c r="F22" s="67">
        <f t="shared" si="4"/>
        <v>360000</v>
      </c>
      <c r="G22" s="69"/>
      <c r="H22" s="66"/>
      <c r="I22" s="67">
        <f t="shared" si="5"/>
        <v>0</v>
      </c>
      <c r="J22" s="67">
        <f t="shared" si="6"/>
        <v>0</v>
      </c>
      <c r="K22" s="67">
        <v>1</v>
      </c>
      <c r="L22" s="67">
        <f t="shared" si="7"/>
        <v>0</v>
      </c>
      <c r="M22" s="117"/>
      <c r="N22" s="14"/>
      <c r="O22" s="14"/>
      <c r="P22" s="14"/>
      <c r="Q22" s="14"/>
      <c r="R22" s="14"/>
      <c r="T22" s="70"/>
    </row>
    <row r="23" spans="1:22" s="63" customFormat="1" ht="22.5" customHeight="1" x14ac:dyDescent="0.25">
      <c r="A23" s="71"/>
      <c r="B23" s="72"/>
      <c r="C23" s="72"/>
      <c r="D23" s="60" t="s">
        <v>29</v>
      </c>
      <c r="E23" s="73"/>
      <c r="F23" s="73"/>
      <c r="G23" s="73"/>
      <c r="H23" s="74"/>
      <c r="I23" s="75">
        <f>SUM(I19:I22)</f>
        <v>920000</v>
      </c>
      <c r="J23" s="75">
        <f>SUM(J19:J22)</f>
        <v>2240000</v>
      </c>
      <c r="K23" s="76"/>
      <c r="L23" s="75">
        <f>SUM(L19:L22)</f>
        <v>3160000</v>
      </c>
      <c r="M23" s="117"/>
      <c r="N23" s="14"/>
      <c r="O23" s="14"/>
      <c r="P23" s="14"/>
      <c r="Q23" s="14"/>
      <c r="R23" s="14"/>
      <c r="T23" s="70"/>
    </row>
    <row r="24" spans="1:22" s="79" customFormat="1" ht="22.5" customHeight="1" x14ac:dyDescent="0.25">
      <c r="A24" s="68"/>
      <c r="B24" s="66"/>
      <c r="C24" s="66"/>
      <c r="D24" s="60" t="s">
        <v>56</v>
      </c>
      <c r="E24" s="73"/>
      <c r="F24" s="73"/>
      <c r="G24" s="73"/>
      <c r="H24" s="74"/>
      <c r="I24" s="75">
        <f>I23+J23</f>
        <v>3160000</v>
      </c>
      <c r="J24" s="77"/>
      <c r="K24" s="77"/>
      <c r="L24" s="77"/>
      <c r="M24" s="78"/>
      <c r="N24" s="27"/>
      <c r="O24" s="27"/>
      <c r="P24" s="27"/>
      <c r="Q24" s="27"/>
      <c r="R24" s="27"/>
      <c r="T24" s="80"/>
    </row>
    <row r="25" spans="1:22" s="85" customFormat="1" ht="30" customHeight="1" x14ac:dyDescent="0.25">
      <c r="A25" s="81" t="s">
        <v>46</v>
      </c>
      <c r="B25" s="82"/>
      <c r="C25" s="82"/>
      <c r="D25" s="82"/>
      <c r="E25" s="82"/>
      <c r="F25" s="82"/>
      <c r="G25" s="82"/>
      <c r="H25" s="82"/>
      <c r="I25" s="82"/>
      <c r="J25" s="82"/>
      <c r="K25" s="82"/>
      <c r="L25" s="82"/>
      <c r="M25" s="83"/>
      <c r="N25" s="84"/>
      <c r="O25" s="84"/>
      <c r="P25" s="85" t="s">
        <v>47</v>
      </c>
      <c r="S25" s="84" t="s">
        <v>48</v>
      </c>
      <c r="T25" s="86"/>
      <c r="U25" s="84"/>
    </row>
    <row r="26" spans="1:22" s="85" customFormat="1" ht="22.5" customHeight="1" x14ac:dyDescent="0.25">
      <c r="A26" s="87" t="s">
        <v>5</v>
      </c>
      <c r="B26" s="88">
        <v>1</v>
      </c>
      <c r="C26" s="88">
        <v>200</v>
      </c>
      <c r="D26" s="88">
        <v>1.5</v>
      </c>
      <c r="E26" s="89">
        <v>80000</v>
      </c>
      <c r="F26" s="89">
        <f>D26*E26</f>
        <v>120000</v>
      </c>
      <c r="G26" s="88">
        <v>2</v>
      </c>
      <c r="H26" s="88"/>
      <c r="I26" s="89">
        <f>F26*G26</f>
        <v>240000</v>
      </c>
      <c r="J26" s="89">
        <f>F26*H26</f>
        <v>0</v>
      </c>
      <c r="K26" s="89">
        <v>4</v>
      </c>
      <c r="L26" s="89">
        <f>I26+J26*K26</f>
        <v>240000</v>
      </c>
      <c r="M26" s="118"/>
      <c r="N26" s="90" t="s">
        <v>18</v>
      </c>
      <c r="O26" s="90"/>
      <c r="Q26" s="85" t="s">
        <v>21</v>
      </c>
      <c r="S26" s="84"/>
      <c r="T26" s="86"/>
      <c r="U26" s="84"/>
    </row>
    <row r="27" spans="1:22" s="85" customFormat="1" ht="22.5" customHeight="1" x14ac:dyDescent="0.25">
      <c r="A27" s="87" t="s">
        <v>6</v>
      </c>
      <c r="B27" s="88">
        <v>2</v>
      </c>
      <c r="C27" s="88">
        <v>350</v>
      </c>
      <c r="D27" s="88">
        <v>2.5</v>
      </c>
      <c r="E27" s="89">
        <v>80000</v>
      </c>
      <c r="F27" s="89">
        <f t="shared" ref="F27:F29" si="8">D27*E27</f>
        <v>200000</v>
      </c>
      <c r="G27" s="88">
        <v>2</v>
      </c>
      <c r="H27" s="88">
        <v>8</v>
      </c>
      <c r="I27" s="89">
        <f t="shared" ref="I27:I29" si="9">F27*G27</f>
        <v>400000</v>
      </c>
      <c r="J27" s="89">
        <f t="shared" ref="J27:J29" si="10">F27*H27</f>
        <v>1600000</v>
      </c>
      <c r="K27" s="89">
        <v>4</v>
      </c>
      <c r="L27" s="89">
        <f t="shared" ref="L27:L29" si="11">I27+J27*K27</f>
        <v>6800000</v>
      </c>
      <c r="M27" s="118"/>
      <c r="N27" s="84" t="s">
        <v>9</v>
      </c>
      <c r="O27" s="84"/>
      <c r="P27" s="85" t="s">
        <v>49</v>
      </c>
      <c r="S27" s="84"/>
      <c r="T27" s="86"/>
      <c r="U27" s="84"/>
    </row>
    <row r="28" spans="1:22" s="85" customFormat="1" ht="22.5" customHeight="1" x14ac:dyDescent="0.25">
      <c r="A28" s="91" t="s">
        <v>7</v>
      </c>
      <c r="B28" s="88">
        <v>3</v>
      </c>
      <c r="C28" s="88">
        <v>500</v>
      </c>
      <c r="D28" s="88">
        <v>3.5</v>
      </c>
      <c r="E28" s="89">
        <v>80000</v>
      </c>
      <c r="F28" s="89">
        <f t="shared" si="8"/>
        <v>280000</v>
      </c>
      <c r="G28" s="88">
        <v>1</v>
      </c>
      <c r="H28" s="88">
        <v>1</v>
      </c>
      <c r="I28" s="89">
        <f t="shared" si="9"/>
        <v>280000</v>
      </c>
      <c r="J28" s="89">
        <f t="shared" si="10"/>
        <v>280000</v>
      </c>
      <c r="K28" s="89">
        <v>4</v>
      </c>
      <c r="L28" s="89">
        <f t="shared" si="11"/>
        <v>1400000</v>
      </c>
      <c r="M28" s="118"/>
      <c r="N28" s="84" t="s">
        <v>10</v>
      </c>
      <c r="O28" s="84"/>
      <c r="Q28" s="85" t="s">
        <v>22</v>
      </c>
      <c r="S28" s="84"/>
      <c r="T28" s="86"/>
      <c r="U28" s="84"/>
    </row>
    <row r="29" spans="1:22" s="85" customFormat="1" ht="22.5" customHeight="1" x14ac:dyDescent="0.25">
      <c r="A29" s="91" t="s">
        <v>8</v>
      </c>
      <c r="B29" s="88">
        <v>4</v>
      </c>
      <c r="C29" s="88">
        <v>650</v>
      </c>
      <c r="D29" s="88">
        <v>4.5</v>
      </c>
      <c r="E29" s="89">
        <v>80000</v>
      </c>
      <c r="F29" s="89">
        <f t="shared" si="8"/>
        <v>360000</v>
      </c>
      <c r="G29" s="92"/>
      <c r="H29" s="88">
        <v>1</v>
      </c>
      <c r="I29" s="89">
        <f t="shared" si="9"/>
        <v>0</v>
      </c>
      <c r="J29" s="89">
        <f t="shared" si="10"/>
        <v>360000</v>
      </c>
      <c r="K29" s="89">
        <v>4</v>
      </c>
      <c r="L29" s="89">
        <f t="shared" si="11"/>
        <v>1440000</v>
      </c>
      <c r="M29" s="118"/>
      <c r="N29" s="84"/>
      <c r="O29" s="84"/>
      <c r="P29" s="84"/>
      <c r="Q29" s="84"/>
      <c r="R29" s="84"/>
      <c r="T29" s="93"/>
    </row>
    <row r="30" spans="1:22" s="85" customFormat="1" ht="22.5" customHeight="1" x14ac:dyDescent="0.25">
      <c r="A30" s="94"/>
      <c r="B30" s="95"/>
      <c r="C30" s="95"/>
      <c r="D30" s="81" t="s">
        <v>29</v>
      </c>
      <c r="E30" s="96"/>
      <c r="F30" s="96"/>
      <c r="G30" s="96"/>
      <c r="H30" s="97"/>
      <c r="I30" s="98">
        <f>SUM(I26:I29)</f>
        <v>920000</v>
      </c>
      <c r="J30" s="98">
        <f>SUM(J26:J29)</f>
        <v>2240000</v>
      </c>
      <c r="K30" s="99"/>
      <c r="L30" s="98">
        <f>SUM(L26:L29)</f>
        <v>9880000</v>
      </c>
      <c r="M30" s="118"/>
      <c r="N30" s="84"/>
      <c r="P30" s="85" t="s">
        <v>51</v>
      </c>
      <c r="S30" s="84"/>
      <c r="T30" s="86"/>
      <c r="U30" s="84"/>
    </row>
    <row r="31" spans="1:22" s="102" customFormat="1" ht="22.5" customHeight="1" x14ac:dyDescent="0.25">
      <c r="A31" s="91"/>
      <c r="B31" s="88"/>
      <c r="C31" s="88"/>
      <c r="D31" s="81" t="s">
        <v>57</v>
      </c>
      <c r="E31" s="96"/>
      <c r="F31" s="96"/>
      <c r="G31" s="96"/>
      <c r="H31" s="97"/>
      <c r="I31" s="98">
        <f>I30+J30</f>
        <v>3160000</v>
      </c>
      <c r="J31" s="100"/>
      <c r="K31" s="100"/>
      <c r="L31" s="100"/>
      <c r="M31" s="123"/>
      <c r="N31" s="101"/>
      <c r="O31" s="101"/>
      <c r="P31" s="85"/>
      <c r="Q31" s="85" t="s">
        <v>52</v>
      </c>
      <c r="R31" s="85"/>
      <c r="S31" s="84"/>
      <c r="T31" s="86"/>
      <c r="U31" s="84"/>
      <c r="V31" s="85"/>
    </row>
    <row r="32" spans="1:22" ht="22.5" customHeight="1" x14ac:dyDescent="0.25">
      <c r="A32" s="57" t="s">
        <v>16</v>
      </c>
      <c r="B32" s="58"/>
      <c r="C32" s="58"/>
      <c r="D32" s="58"/>
      <c r="E32" s="58"/>
      <c r="F32" s="58"/>
      <c r="G32" s="58"/>
      <c r="H32" s="58"/>
      <c r="I32" s="58"/>
      <c r="J32" s="58"/>
      <c r="K32" s="58"/>
      <c r="L32" s="58"/>
      <c r="M32" s="59"/>
      <c r="N32" s="1"/>
      <c r="O32" s="1"/>
      <c r="P32" s="1"/>
      <c r="Q32" s="14"/>
      <c r="R32" s="17"/>
      <c r="S32" s="15"/>
      <c r="T32"/>
    </row>
    <row r="33" spans="1:22" ht="22.5" customHeight="1" x14ac:dyDescent="0.25">
      <c r="A33" s="13" t="s">
        <v>5</v>
      </c>
      <c r="B33" s="6">
        <v>1</v>
      </c>
      <c r="C33" s="6">
        <v>200</v>
      </c>
      <c r="D33" s="6">
        <v>1.5</v>
      </c>
      <c r="E33" s="40">
        <v>80000</v>
      </c>
      <c r="F33" s="40">
        <f>D33*E33</f>
        <v>120000</v>
      </c>
      <c r="G33" s="6">
        <v>1</v>
      </c>
      <c r="H33" s="6"/>
      <c r="I33" s="40">
        <f>F33*G33</f>
        <v>120000</v>
      </c>
      <c r="J33" s="40">
        <f>F33*H33</f>
        <v>0</v>
      </c>
      <c r="K33" s="6">
        <v>32</v>
      </c>
      <c r="L33" s="40">
        <f>I33+J33*K33</f>
        <v>120000</v>
      </c>
      <c r="M33" s="9"/>
      <c r="N33" s="101"/>
      <c r="P33" s="85" t="s">
        <v>54</v>
      </c>
      <c r="Q33" s="85"/>
      <c r="R33" s="85"/>
      <c r="S33" s="84"/>
      <c r="T33" s="86"/>
    </row>
    <row r="34" spans="1:22" ht="22.5" customHeight="1" x14ac:dyDescent="0.25">
      <c r="A34" s="13" t="s">
        <v>6</v>
      </c>
      <c r="B34" s="6">
        <v>2</v>
      </c>
      <c r="C34" s="6">
        <v>350</v>
      </c>
      <c r="D34" s="6">
        <v>2.5</v>
      </c>
      <c r="E34" s="40">
        <v>80000</v>
      </c>
      <c r="F34" s="40">
        <f t="shared" ref="F34:F36" si="12">D34*E34</f>
        <v>200000</v>
      </c>
      <c r="G34" s="6">
        <v>2</v>
      </c>
      <c r="H34" s="6">
        <v>15</v>
      </c>
      <c r="I34" s="40">
        <f t="shared" ref="I34:I36" si="13">F34*G34</f>
        <v>400000</v>
      </c>
      <c r="J34" s="40">
        <f t="shared" ref="J34:J36" si="14">F34*H34</f>
        <v>3000000</v>
      </c>
      <c r="K34" s="6">
        <v>32</v>
      </c>
      <c r="L34" s="40">
        <f t="shared" ref="L34:L36" si="15">I34+J34*K34</f>
        <v>96400000</v>
      </c>
      <c r="M34" s="9"/>
      <c r="N34" s="1"/>
      <c r="O34" s="1"/>
      <c r="P34" s="1"/>
      <c r="Q34" s="85" t="s">
        <v>55</v>
      </c>
      <c r="R34" s="85"/>
      <c r="S34" s="84"/>
      <c r="T34" s="86"/>
      <c r="U34" s="84"/>
      <c r="V34" s="85"/>
    </row>
    <row r="35" spans="1:22" ht="22.5" customHeight="1" x14ac:dyDescent="0.25">
      <c r="A35" s="18" t="s">
        <v>7</v>
      </c>
      <c r="B35" s="6">
        <v>3</v>
      </c>
      <c r="C35" s="6">
        <v>500</v>
      </c>
      <c r="D35" s="6">
        <v>3.5</v>
      </c>
      <c r="E35" s="40">
        <v>80000</v>
      </c>
      <c r="F35" s="40">
        <f t="shared" si="12"/>
        <v>280000</v>
      </c>
      <c r="G35" s="6">
        <v>2</v>
      </c>
      <c r="H35" s="6">
        <v>2</v>
      </c>
      <c r="I35" s="40">
        <f t="shared" si="13"/>
        <v>560000</v>
      </c>
      <c r="J35" s="40">
        <f t="shared" si="14"/>
        <v>560000</v>
      </c>
      <c r="K35" s="6">
        <v>32</v>
      </c>
      <c r="L35" s="40">
        <f t="shared" si="15"/>
        <v>18480000</v>
      </c>
      <c r="M35" s="9"/>
      <c r="N35" s="1"/>
    </row>
    <row r="36" spans="1:22" ht="22.5" customHeight="1" x14ac:dyDescent="0.25">
      <c r="A36" s="18" t="s">
        <v>8</v>
      </c>
      <c r="B36" s="6">
        <v>4</v>
      </c>
      <c r="C36" s="6">
        <v>650</v>
      </c>
      <c r="D36" s="6">
        <v>4.5</v>
      </c>
      <c r="E36" s="40">
        <v>80000</v>
      </c>
      <c r="F36" s="40">
        <f t="shared" si="12"/>
        <v>360000</v>
      </c>
      <c r="G36" s="6">
        <v>1</v>
      </c>
      <c r="H36" s="6"/>
      <c r="I36" s="40">
        <f t="shared" si="13"/>
        <v>360000</v>
      </c>
      <c r="J36" s="40">
        <f t="shared" si="14"/>
        <v>0</v>
      </c>
      <c r="K36" s="6">
        <v>32</v>
      </c>
      <c r="L36" s="40">
        <f t="shared" si="15"/>
        <v>360000</v>
      </c>
      <c r="M36" s="9"/>
      <c r="N36" s="1"/>
      <c r="O36" s="14" t="s">
        <v>63</v>
      </c>
      <c r="P36" s="14"/>
      <c r="Q36" s="14"/>
      <c r="R36" s="14"/>
      <c r="S36" s="63"/>
    </row>
    <row r="37" spans="1:22" ht="22.5" customHeight="1" x14ac:dyDescent="0.25">
      <c r="A37" s="6"/>
      <c r="B37" s="6"/>
      <c r="C37" s="6"/>
      <c r="D37" s="44" t="s">
        <v>29</v>
      </c>
      <c r="E37" s="45"/>
      <c r="F37" s="45"/>
      <c r="G37" s="45"/>
      <c r="H37" s="46"/>
      <c r="I37" s="42">
        <f>SUM(I33:I36)</f>
        <v>1440000</v>
      </c>
      <c r="J37" s="42">
        <f>SUM(J33:J36)</f>
        <v>3560000</v>
      </c>
      <c r="K37" s="43"/>
      <c r="L37" s="42">
        <f>SUM(L33:L36)</f>
        <v>115360000</v>
      </c>
      <c r="M37" s="9"/>
      <c r="N37" s="1"/>
      <c r="O37" s="14" t="s">
        <v>24</v>
      </c>
      <c r="P37" s="14"/>
      <c r="Q37" s="14"/>
      <c r="R37" s="14"/>
    </row>
    <row r="38" spans="1:22" ht="22.5" customHeight="1" x14ac:dyDescent="0.25">
      <c r="A38" s="6"/>
      <c r="B38" s="6"/>
      <c r="C38" s="6"/>
      <c r="D38" s="44" t="s">
        <v>23</v>
      </c>
      <c r="E38" s="45"/>
      <c r="F38" s="45"/>
      <c r="G38" s="45"/>
      <c r="H38" s="46"/>
      <c r="I38" s="42">
        <f>I37+J37</f>
        <v>5000000</v>
      </c>
      <c r="J38" s="43"/>
      <c r="K38" s="43"/>
      <c r="L38" s="43"/>
      <c r="M38" s="9"/>
      <c r="N38" s="1"/>
      <c r="O38" s="1"/>
      <c r="P38" s="1"/>
      <c r="Q38" s="14"/>
      <c r="R38" s="1"/>
    </row>
    <row r="39" spans="1:22" s="63" customFormat="1" ht="22.5" customHeight="1" x14ac:dyDescent="0.25">
      <c r="A39" s="103" t="s">
        <v>50</v>
      </c>
      <c r="B39" s="104"/>
      <c r="C39" s="104"/>
      <c r="D39" s="104"/>
      <c r="E39" s="104"/>
      <c r="F39" s="104"/>
      <c r="G39" s="104"/>
      <c r="H39" s="104"/>
      <c r="I39" s="104"/>
      <c r="J39" s="104"/>
      <c r="K39" s="104"/>
      <c r="L39" s="104"/>
      <c r="M39" s="105"/>
      <c r="N39" s="14"/>
      <c r="O39" s="14"/>
      <c r="P39" s="14"/>
      <c r="Q39" s="14"/>
      <c r="R39" s="106"/>
      <c r="S39" s="70"/>
    </row>
    <row r="40" spans="1:22" s="63" customFormat="1" ht="22.5" customHeight="1" x14ac:dyDescent="0.25">
      <c r="A40" s="65" t="s">
        <v>5</v>
      </c>
      <c r="B40" s="66">
        <v>1</v>
      </c>
      <c r="C40" s="66">
        <v>200</v>
      </c>
      <c r="D40" s="66">
        <v>1.5</v>
      </c>
      <c r="E40" s="67">
        <v>80000</v>
      </c>
      <c r="F40" s="67">
        <f>D40*E40</f>
        <v>120000</v>
      </c>
      <c r="G40" s="66">
        <v>1</v>
      </c>
      <c r="H40" s="66"/>
      <c r="I40" s="67">
        <f>F40*G40</f>
        <v>120000</v>
      </c>
      <c r="J40" s="67">
        <f>F40*H40</f>
        <v>0</v>
      </c>
      <c r="K40" s="66">
        <v>2</v>
      </c>
      <c r="L40" s="67">
        <f>I40+J40*K40</f>
        <v>120000</v>
      </c>
      <c r="M40" s="107"/>
      <c r="N40" s="1"/>
      <c r="O40" s="14"/>
      <c r="P40" s="14"/>
      <c r="Q40" s="14"/>
      <c r="R40" s="14"/>
    </row>
    <row r="41" spans="1:22" s="63" customFormat="1" ht="22.5" customHeight="1" x14ac:dyDescent="0.25">
      <c r="A41" s="65" t="s">
        <v>6</v>
      </c>
      <c r="B41" s="66">
        <v>2</v>
      </c>
      <c r="C41" s="66">
        <v>350</v>
      </c>
      <c r="D41" s="66">
        <v>2.5</v>
      </c>
      <c r="E41" s="67">
        <v>80000</v>
      </c>
      <c r="F41" s="67">
        <f t="shared" ref="F41:F43" si="16">D41*E41</f>
        <v>200000</v>
      </c>
      <c r="G41" s="66">
        <v>3</v>
      </c>
      <c r="H41" s="66">
        <v>13</v>
      </c>
      <c r="I41" s="67">
        <f t="shared" ref="I41:I43" si="17">F41*G41</f>
        <v>600000</v>
      </c>
      <c r="J41" s="67">
        <f t="shared" ref="J41:J43" si="18">F41*H41</f>
        <v>2600000</v>
      </c>
      <c r="K41" s="66">
        <v>2</v>
      </c>
      <c r="L41" s="67">
        <f t="shared" ref="L41:L43" si="19">I41+J41*K41</f>
        <v>5800000</v>
      </c>
      <c r="M41" s="107"/>
      <c r="N41" s="14"/>
      <c r="O41" s="14"/>
      <c r="P41" s="14"/>
      <c r="Q41" s="14"/>
      <c r="S41" s="70"/>
    </row>
    <row r="42" spans="1:22" s="63" customFormat="1" ht="22.5" customHeight="1" x14ac:dyDescent="0.25">
      <c r="A42" s="68" t="s">
        <v>7</v>
      </c>
      <c r="B42" s="66">
        <v>3</v>
      </c>
      <c r="C42" s="66">
        <v>500</v>
      </c>
      <c r="D42" s="66">
        <v>3.5</v>
      </c>
      <c r="E42" s="67">
        <v>80000</v>
      </c>
      <c r="F42" s="67">
        <f t="shared" si="16"/>
        <v>280000</v>
      </c>
      <c r="G42" s="66">
        <v>2</v>
      </c>
      <c r="H42" s="66">
        <v>2</v>
      </c>
      <c r="I42" s="67">
        <f t="shared" si="17"/>
        <v>560000</v>
      </c>
      <c r="J42" s="67">
        <f t="shared" si="18"/>
        <v>560000</v>
      </c>
      <c r="K42" s="66">
        <v>2</v>
      </c>
      <c r="L42" s="67">
        <f t="shared" si="19"/>
        <v>1680000</v>
      </c>
      <c r="M42" s="107"/>
      <c r="N42" s="14"/>
      <c r="O42" s="14"/>
      <c r="T42" s="70"/>
    </row>
    <row r="43" spans="1:22" s="63" customFormat="1" ht="22.5" customHeight="1" x14ac:dyDescent="0.25">
      <c r="A43" s="68" t="s">
        <v>8</v>
      </c>
      <c r="B43" s="66">
        <v>4</v>
      </c>
      <c r="C43" s="66">
        <v>650</v>
      </c>
      <c r="D43" s="66">
        <v>4.5</v>
      </c>
      <c r="E43" s="67">
        <v>80000</v>
      </c>
      <c r="F43" s="67">
        <f t="shared" si="16"/>
        <v>360000</v>
      </c>
      <c r="G43" s="66">
        <v>1</v>
      </c>
      <c r="H43" s="66">
        <v>2</v>
      </c>
      <c r="I43" s="67">
        <f t="shared" si="17"/>
        <v>360000</v>
      </c>
      <c r="J43" s="67">
        <f t="shared" si="18"/>
        <v>720000</v>
      </c>
      <c r="K43" s="66">
        <v>2</v>
      </c>
      <c r="L43" s="67">
        <f t="shared" si="19"/>
        <v>1800000</v>
      </c>
      <c r="M43" s="107"/>
      <c r="N43" s="14"/>
      <c r="O43" s="14"/>
      <c r="P43" s="14"/>
      <c r="Q43" s="14"/>
      <c r="R43" s="14"/>
      <c r="T43" s="70"/>
    </row>
    <row r="44" spans="1:22" s="63" customFormat="1" ht="22.5" customHeight="1" x14ac:dyDescent="0.25">
      <c r="A44" s="66"/>
      <c r="B44" s="66"/>
      <c r="C44" s="66"/>
      <c r="D44" s="60" t="s">
        <v>29</v>
      </c>
      <c r="E44" s="73"/>
      <c r="F44" s="73"/>
      <c r="G44" s="73"/>
      <c r="H44" s="74"/>
      <c r="I44" s="75">
        <f>SUM(I40:I43)</f>
        <v>1640000</v>
      </c>
      <c r="J44" s="75">
        <f>SUM(J40:J43)</f>
        <v>3880000</v>
      </c>
      <c r="K44" s="108"/>
      <c r="L44" s="75">
        <f>SUM(L40:L43)</f>
        <v>9400000</v>
      </c>
      <c r="M44" s="107"/>
      <c r="N44" s="14"/>
      <c r="O44" s="14"/>
      <c r="P44" s="14"/>
      <c r="Q44" s="14"/>
      <c r="R44" s="14"/>
      <c r="S44" s="106"/>
      <c r="T44" s="70"/>
    </row>
    <row r="45" spans="1:22" s="63" customFormat="1" ht="22.5" customHeight="1" x14ac:dyDescent="0.25">
      <c r="A45" s="66"/>
      <c r="B45" s="66"/>
      <c r="C45" s="66"/>
      <c r="D45" s="60" t="s">
        <v>58</v>
      </c>
      <c r="E45" s="73"/>
      <c r="F45" s="73"/>
      <c r="G45" s="73"/>
      <c r="H45" s="74"/>
      <c r="I45" s="75">
        <f>I44+J44</f>
        <v>5520000</v>
      </c>
      <c r="J45" s="108"/>
      <c r="K45" s="108"/>
      <c r="L45" s="108"/>
      <c r="M45" s="107"/>
      <c r="N45" s="14"/>
      <c r="O45" s="14"/>
      <c r="P45" s="14"/>
      <c r="Q45" s="14"/>
      <c r="R45" s="14"/>
      <c r="T45" s="70"/>
    </row>
    <row r="46" spans="1:22" s="85" customFormat="1" ht="22.5" customHeight="1" x14ac:dyDescent="0.25">
      <c r="A46" s="109" t="s">
        <v>53</v>
      </c>
      <c r="B46" s="110"/>
      <c r="C46" s="110"/>
      <c r="D46" s="110"/>
      <c r="E46" s="110"/>
      <c r="F46" s="110"/>
      <c r="G46" s="110"/>
      <c r="H46" s="110"/>
      <c r="I46" s="110"/>
      <c r="J46" s="110"/>
      <c r="K46" s="110"/>
      <c r="L46" s="110"/>
      <c r="M46" s="111"/>
      <c r="N46" s="84"/>
      <c r="O46" s="84"/>
      <c r="P46" s="84"/>
      <c r="Q46" s="14"/>
      <c r="R46" s="112"/>
      <c r="S46" s="93"/>
    </row>
    <row r="47" spans="1:22" s="85" customFormat="1" ht="22.5" customHeight="1" x14ac:dyDescent="0.25">
      <c r="A47" s="87" t="s">
        <v>5</v>
      </c>
      <c r="B47" s="88">
        <v>1</v>
      </c>
      <c r="C47" s="88">
        <v>200</v>
      </c>
      <c r="D47" s="88">
        <v>1.5</v>
      </c>
      <c r="E47" s="89">
        <v>80000</v>
      </c>
      <c r="F47" s="89">
        <f>D47*E47</f>
        <v>120000</v>
      </c>
      <c r="G47" s="88">
        <v>1</v>
      </c>
      <c r="H47" s="88"/>
      <c r="I47" s="89">
        <f>F47*G47</f>
        <v>120000</v>
      </c>
      <c r="J47" s="89">
        <f>F47*H47</f>
        <v>0</v>
      </c>
      <c r="K47" s="88">
        <v>9</v>
      </c>
      <c r="L47" s="89">
        <f>I47+J47*K47</f>
        <v>120000</v>
      </c>
      <c r="M47" s="113"/>
      <c r="N47" s="14"/>
      <c r="O47" s="84"/>
      <c r="P47" s="84"/>
      <c r="Q47" s="84"/>
      <c r="R47" s="84"/>
    </row>
    <row r="48" spans="1:22" s="85" customFormat="1" ht="22.5" customHeight="1" x14ac:dyDescent="0.25">
      <c r="A48" s="87" t="s">
        <v>6</v>
      </c>
      <c r="B48" s="88">
        <v>2</v>
      </c>
      <c r="C48" s="88">
        <v>350</v>
      </c>
      <c r="D48" s="88">
        <v>2.5</v>
      </c>
      <c r="E48" s="89">
        <v>80000</v>
      </c>
      <c r="F48" s="89">
        <f t="shared" ref="F48:F50" si="20">D48*E48</f>
        <v>200000</v>
      </c>
      <c r="G48" s="88">
        <v>1</v>
      </c>
      <c r="H48" s="88">
        <v>11</v>
      </c>
      <c r="I48" s="89">
        <f t="shared" ref="I48:I50" si="21">F48*G48</f>
        <v>200000</v>
      </c>
      <c r="J48" s="89">
        <f t="shared" ref="J48:J50" si="22">F48*H48</f>
        <v>2200000</v>
      </c>
      <c r="K48" s="88">
        <v>9</v>
      </c>
      <c r="L48" s="89">
        <f t="shared" ref="L48:L50" si="23">I48+J48*K48</f>
        <v>20000000</v>
      </c>
      <c r="M48" s="113"/>
      <c r="N48" s="84"/>
      <c r="O48" s="84"/>
      <c r="P48" s="84"/>
      <c r="Q48" s="84"/>
      <c r="S48" s="93"/>
    </row>
    <row r="49" spans="1:20" s="85" customFormat="1" ht="22.5" customHeight="1" x14ac:dyDescent="0.25">
      <c r="A49" s="91" t="s">
        <v>7</v>
      </c>
      <c r="B49" s="88">
        <v>3</v>
      </c>
      <c r="C49" s="88">
        <v>500</v>
      </c>
      <c r="D49" s="88">
        <v>3.5</v>
      </c>
      <c r="E49" s="89">
        <v>80000</v>
      </c>
      <c r="F49" s="89">
        <f t="shared" si="20"/>
        <v>280000</v>
      </c>
      <c r="G49" s="88">
        <v>1</v>
      </c>
      <c r="H49" s="88"/>
      <c r="I49" s="89">
        <f t="shared" si="21"/>
        <v>280000</v>
      </c>
      <c r="J49" s="89">
        <f t="shared" si="22"/>
        <v>0</v>
      </c>
      <c r="K49" s="88">
        <v>9</v>
      </c>
      <c r="L49" s="89">
        <f t="shared" si="23"/>
        <v>280000</v>
      </c>
      <c r="M49" s="113"/>
      <c r="N49" s="84"/>
      <c r="O49" s="84"/>
      <c r="T49" s="93"/>
    </row>
    <row r="50" spans="1:20" s="85" customFormat="1" ht="22.5" customHeight="1" x14ac:dyDescent="0.25">
      <c r="A50" s="91" t="s">
        <v>8</v>
      </c>
      <c r="B50" s="88">
        <v>4</v>
      </c>
      <c r="C50" s="88">
        <v>650</v>
      </c>
      <c r="D50" s="88">
        <v>4.5</v>
      </c>
      <c r="E50" s="89">
        <v>80000</v>
      </c>
      <c r="F50" s="89">
        <f t="shared" si="20"/>
        <v>360000</v>
      </c>
      <c r="G50" s="88"/>
      <c r="H50" s="88"/>
      <c r="I50" s="89">
        <f t="shared" si="21"/>
        <v>0</v>
      </c>
      <c r="J50" s="89">
        <f t="shared" si="22"/>
        <v>0</v>
      </c>
      <c r="K50" s="88"/>
      <c r="L50" s="89">
        <f t="shared" si="23"/>
        <v>0</v>
      </c>
      <c r="M50" s="113"/>
      <c r="N50" s="84"/>
      <c r="O50" s="84"/>
      <c r="P50" s="84"/>
      <c r="Q50" s="84"/>
      <c r="R50" s="84"/>
      <c r="T50" s="93"/>
    </row>
    <row r="51" spans="1:20" s="85" customFormat="1" ht="22.5" customHeight="1" x14ac:dyDescent="0.25">
      <c r="A51" s="88"/>
      <c r="B51" s="88"/>
      <c r="C51" s="88"/>
      <c r="D51" s="81" t="s">
        <v>29</v>
      </c>
      <c r="E51" s="96"/>
      <c r="F51" s="96"/>
      <c r="G51" s="96"/>
      <c r="H51" s="97"/>
      <c r="I51" s="98">
        <f>SUM(I47:I50)</f>
        <v>600000</v>
      </c>
      <c r="J51" s="98">
        <f>SUM(J47:J50)</f>
        <v>2200000</v>
      </c>
      <c r="K51" s="114"/>
      <c r="L51" s="98">
        <f>SUM(L47:L50)</f>
        <v>20400000</v>
      </c>
      <c r="M51" s="113"/>
      <c r="N51" s="84"/>
      <c r="O51" s="84"/>
      <c r="P51" s="84"/>
      <c r="Q51" s="84"/>
      <c r="R51" s="84"/>
      <c r="S51" s="112"/>
      <c r="T51" s="93"/>
    </row>
    <row r="52" spans="1:20" s="85" customFormat="1" ht="22.5" customHeight="1" x14ac:dyDescent="0.25">
      <c r="A52" s="88"/>
      <c r="B52" s="88"/>
      <c r="C52" s="88"/>
      <c r="D52" s="81" t="s">
        <v>59</v>
      </c>
      <c r="E52" s="96"/>
      <c r="F52" s="96"/>
      <c r="G52" s="96"/>
      <c r="H52" s="97"/>
      <c r="I52" s="98">
        <f>I51+J51</f>
        <v>2800000</v>
      </c>
      <c r="J52" s="114"/>
      <c r="K52" s="114"/>
      <c r="L52" s="114"/>
      <c r="M52" s="113"/>
      <c r="N52" s="84"/>
      <c r="O52" s="84"/>
      <c r="P52" s="84"/>
      <c r="Q52" s="84"/>
      <c r="R52" s="84"/>
      <c r="T52" s="93"/>
    </row>
    <row r="53" spans="1:20" ht="22.5" customHeight="1" x14ac:dyDescent="0.25">
      <c r="A53" s="13"/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  <c r="M53" s="9"/>
      <c r="N53" s="1"/>
      <c r="O53" s="1"/>
      <c r="P53" s="1"/>
      <c r="Q53" s="14"/>
      <c r="R53" s="1"/>
    </row>
    <row r="54" spans="1:20" ht="28.5" customHeight="1" x14ac:dyDescent="0.25">
      <c r="A54" s="10"/>
      <c r="B54" s="12"/>
      <c r="C54" s="7"/>
      <c r="D54" s="7"/>
      <c r="E54" s="7"/>
      <c r="F54" s="7"/>
      <c r="G54" s="7"/>
      <c r="H54" s="7"/>
      <c r="I54" s="7"/>
      <c r="J54" s="7"/>
      <c r="K54" s="22"/>
      <c r="L54" s="7"/>
      <c r="M54" s="16"/>
      <c r="N54" s="1"/>
      <c r="O54" s="1"/>
      <c r="P54" s="1"/>
      <c r="Q54" s="1"/>
      <c r="R54" s="1"/>
    </row>
    <row r="55" spans="1:20" ht="15.75" x14ac:dyDescent="0.25">
      <c r="A55" s="4" t="s">
        <v>36</v>
      </c>
      <c r="B55" s="4"/>
      <c r="C55" s="4"/>
      <c r="D55" s="4"/>
      <c r="E55" s="7"/>
      <c r="F55" s="7"/>
      <c r="G55" s="7"/>
      <c r="H55" s="7"/>
      <c r="I55" s="7"/>
      <c r="J55" s="7"/>
      <c r="K55" s="7"/>
      <c r="L55" s="7"/>
      <c r="M55" s="16"/>
      <c r="N55" s="1"/>
      <c r="O55" s="1"/>
      <c r="P55" s="1"/>
      <c r="Q55" s="1"/>
      <c r="R55" s="1"/>
    </row>
    <row r="56" spans="1:20" ht="8.25" customHeight="1" x14ac:dyDescent="0.25">
      <c r="A56" s="4" t="s">
        <v>35</v>
      </c>
      <c r="B56" s="4"/>
      <c r="C56" s="4"/>
      <c r="D56" s="4"/>
      <c r="E56" s="7"/>
      <c r="F56" s="7"/>
      <c r="G56" s="7"/>
      <c r="H56" s="7"/>
      <c r="I56" s="7"/>
      <c r="J56" s="7"/>
      <c r="K56" s="7"/>
      <c r="L56" s="7"/>
      <c r="M56" s="16"/>
      <c r="N56" s="1"/>
      <c r="O56" s="1"/>
      <c r="P56" s="1"/>
      <c r="Q56" s="1"/>
      <c r="R56" s="1"/>
    </row>
    <row r="57" spans="1:20" ht="32.25" customHeight="1" x14ac:dyDescent="0.25">
      <c r="A57" s="47" t="s">
        <v>34</v>
      </c>
      <c r="B57" s="48"/>
      <c r="C57" s="48"/>
      <c r="D57" s="48"/>
      <c r="E57" s="48"/>
      <c r="F57" s="48"/>
      <c r="G57" s="48"/>
      <c r="H57" s="48"/>
      <c r="I57" s="48"/>
      <c r="J57" s="48"/>
      <c r="K57" s="48"/>
      <c r="L57" s="48"/>
      <c r="M57" s="48"/>
    </row>
    <row r="58" spans="1:20" ht="15.75" x14ac:dyDescent="0.25">
      <c r="A58" s="8"/>
      <c r="B58" s="4"/>
      <c r="C58" s="4"/>
      <c r="D58" s="4"/>
      <c r="E58" s="4"/>
      <c r="F58" s="30" t="s">
        <v>33</v>
      </c>
      <c r="G58" s="30"/>
      <c r="H58" s="30"/>
      <c r="I58" s="30"/>
      <c r="J58" s="30"/>
      <c r="K58" s="4"/>
      <c r="L58" s="4"/>
    </row>
    <row r="59" spans="1:20" ht="15.75" x14ac:dyDescent="0.25">
      <c r="A59" s="122" t="s">
        <v>61</v>
      </c>
      <c r="B59" s="122"/>
      <c r="C59" s="122"/>
      <c r="D59" s="122"/>
      <c r="E59" s="122"/>
      <c r="F59" s="122"/>
      <c r="G59" s="122"/>
      <c r="H59" s="122"/>
      <c r="I59" s="122"/>
      <c r="J59" s="122"/>
      <c r="K59" s="8"/>
      <c r="L59" s="8"/>
    </row>
    <row r="60" spans="1:20" ht="15.75" x14ac:dyDescent="0.25">
      <c r="A60" s="32" t="s">
        <v>60</v>
      </c>
      <c r="B60" s="32"/>
      <c r="C60" s="32"/>
      <c r="D60" s="32"/>
      <c r="E60" s="32"/>
      <c r="F60" s="32"/>
      <c r="G60" s="33"/>
      <c r="H60" s="33"/>
      <c r="I60" s="19"/>
      <c r="J60" s="19"/>
      <c r="K60" s="19"/>
      <c r="L60" s="19"/>
      <c r="M60" s="35"/>
    </row>
    <row r="61" spans="1:20" ht="15.75" x14ac:dyDescent="0.25">
      <c r="A61" s="8"/>
      <c r="B61" s="8"/>
      <c r="C61" s="8"/>
      <c r="D61" s="8"/>
      <c r="E61" s="8"/>
      <c r="F61" s="8"/>
      <c r="G61" s="8"/>
      <c r="H61" s="8"/>
      <c r="I61" s="8"/>
      <c r="J61" s="8"/>
      <c r="K61" s="125" t="s">
        <v>66</v>
      </c>
      <c r="L61" s="125"/>
      <c r="M61" s="126"/>
    </row>
    <row r="62" spans="1:20" ht="15.75" x14ac:dyDescent="0.25">
      <c r="K62" s="35"/>
      <c r="L62" s="124" t="s">
        <v>67</v>
      </c>
      <c r="M62" s="16"/>
    </row>
    <row r="63" spans="1:20" ht="15.75" x14ac:dyDescent="0.25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</row>
    <row r="64" spans="1:20" ht="15.75" x14ac:dyDescent="0.25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</row>
    <row r="65" spans="1:12" ht="15.75" x14ac:dyDescent="0.25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124" t="s">
        <v>68</v>
      </c>
    </row>
    <row r="66" spans="1:12" ht="15.75" x14ac:dyDescent="0.25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</row>
    <row r="67" spans="1:12" ht="15.75" x14ac:dyDescent="0.25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</row>
    <row r="68" spans="1:12" ht="15.75" x14ac:dyDescent="0.25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</row>
    <row r="69" spans="1:12" ht="15.75" x14ac:dyDescent="0.25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</row>
    <row r="70" spans="1:12" ht="15.75" x14ac:dyDescent="0.25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</row>
  </sheetData>
  <mergeCells count="26">
    <mergeCell ref="A59:J59"/>
    <mergeCell ref="D44:H44"/>
    <mergeCell ref="D45:H45"/>
    <mergeCell ref="A46:M46"/>
    <mergeCell ref="D51:H51"/>
    <mergeCell ref="D52:H52"/>
    <mergeCell ref="D24:H24"/>
    <mergeCell ref="A25:M25"/>
    <mergeCell ref="D30:H30"/>
    <mergeCell ref="D31:H31"/>
    <mergeCell ref="A39:M39"/>
    <mergeCell ref="D17:H17"/>
    <mergeCell ref="A57:M57"/>
    <mergeCell ref="A1:B1"/>
    <mergeCell ref="C1:M1"/>
    <mergeCell ref="A2:B2"/>
    <mergeCell ref="C2:M2"/>
    <mergeCell ref="A3:B3"/>
    <mergeCell ref="A6:M6"/>
    <mergeCell ref="A9:M9"/>
    <mergeCell ref="A32:M32"/>
    <mergeCell ref="D37:H37"/>
    <mergeCell ref="D38:H38"/>
    <mergeCell ref="D16:H16"/>
    <mergeCell ref="A18:M18"/>
    <mergeCell ref="D23:H23"/>
  </mergeCells>
  <pageMargins left="0.7" right="0.7" top="0.43" bottom="0.7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70"/>
  <sheetViews>
    <sheetView tabSelected="1" topLeftCell="A7" workbookViewId="0">
      <selection activeCell="J60" sqref="J60:M64"/>
    </sheetView>
  </sheetViews>
  <sheetFormatPr defaultRowHeight="15" x14ac:dyDescent="0.25"/>
  <cols>
    <col min="1" max="1" width="13.85546875" customWidth="1"/>
    <col min="2" max="2" width="8.42578125" customWidth="1"/>
    <col min="3" max="3" width="12.7109375" customWidth="1"/>
    <col min="4" max="4" width="11.140625" customWidth="1"/>
    <col min="5" max="5" width="9.140625" customWidth="1"/>
    <col min="6" max="6" width="11.140625" customWidth="1"/>
    <col min="7" max="7" width="10.85546875" customWidth="1"/>
    <col min="8" max="9" width="12.42578125" customWidth="1"/>
    <col min="10" max="10" width="14.42578125" customWidth="1"/>
    <col min="11" max="11" width="12.42578125" customWidth="1"/>
    <col min="12" max="12" width="15.42578125" customWidth="1"/>
    <col min="13" max="13" width="18" style="15" customWidth="1"/>
    <col min="14" max="14" width="10.140625" customWidth="1"/>
    <col min="15" max="15" width="5.7109375" customWidth="1"/>
    <col min="19" max="19" width="9.7109375" bestFit="1" customWidth="1"/>
    <col min="20" max="20" width="9.140625" style="15"/>
    <col min="22" max="22" width="14.28515625" customWidth="1"/>
  </cols>
  <sheetData>
    <row r="1" spans="1:21" ht="15.75" x14ac:dyDescent="0.25">
      <c r="A1" s="49" t="s">
        <v>0</v>
      </c>
      <c r="B1" s="50"/>
      <c r="C1" s="51" t="s">
        <v>3</v>
      </c>
      <c r="D1" s="52"/>
      <c r="E1" s="52"/>
      <c r="F1" s="52"/>
      <c r="G1" s="52"/>
      <c r="H1" s="52"/>
      <c r="I1" s="52"/>
      <c r="J1" s="52"/>
      <c r="K1" s="52"/>
      <c r="L1" s="52"/>
      <c r="M1" s="52"/>
      <c r="N1" s="3"/>
      <c r="O1" s="3"/>
      <c r="P1" s="3"/>
      <c r="R1" s="1"/>
    </row>
    <row r="2" spans="1:21" ht="16.5" x14ac:dyDescent="0.25">
      <c r="A2" s="49" t="s">
        <v>1</v>
      </c>
      <c r="B2" s="49"/>
      <c r="C2" s="53" t="s">
        <v>4</v>
      </c>
      <c r="D2" s="53"/>
      <c r="E2" s="53"/>
      <c r="F2" s="53"/>
      <c r="G2" s="53"/>
      <c r="H2" s="53"/>
      <c r="I2" s="53"/>
      <c r="J2" s="53"/>
      <c r="K2" s="53"/>
      <c r="L2" s="53"/>
      <c r="M2" s="53"/>
      <c r="N2" s="4"/>
      <c r="O2" s="4"/>
      <c r="P2" s="4"/>
      <c r="R2" s="1"/>
    </row>
    <row r="3" spans="1:21" ht="15.75" x14ac:dyDescent="0.25">
      <c r="A3" s="52" t="s">
        <v>2</v>
      </c>
      <c r="B3" s="52"/>
      <c r="M3" s="16"/>
      <c r="N3" s="1"/>
      <c r="O3" s="1"/>
      <c r="P3" s="1"/>
      <c r="Q3" s="1"/>
      <c r="R3" s="1"/>
    </row>
    <row r="4" spans="1:21" ht="18.75" customHeight="1" x14ac:dyDescent="0.3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16" t="s">
        <v>37</v>
      </c>
      <c r="N4" s="1"/>
      <c r="O4" s="1"/>
      <c r="P4" s="1"/>
      <c r="Q4" s="1"/>
      <c r="R4" s="1"/>
    </row>
    <row r="5" spans="1:21" ht="28.5" customHeight="1" x14ac:dyDescent="0.3">
      <c r="A5" s="1"/>
      <c r="B5" s="1"/>
      <c r="C5" s="1"/>
      <c r="D5" s="1"/>
      <c r="E5" s="1"/>
      <c r="F5" s="41"/>
      <c r="G5" s="41" t="s">
        <v>31</v>
      </c>
      <c r="H5" s="41"/>
      <c r="I5" s="41"/>
      <c r="J5" s="1"/>
      <c r="K5" s="1"/>
      <c r="L5" s="1"/>
      <c r="M5" s="16"/>
      <c r="N5" s="1"/>
      <c r="O5" s="1"/>
      <c r="P5" s="1"/>
      <c r="Q5" s="1"/>
      <c r="R5" s="1"/>
    </row>
    <row r="6" spans="1:21" ht="46.5" customHeight="1" x14ac:dyDescent="0.25">
      <c r="A6" s="54" t="s">
        <v>32</v>
      </c>
      <c r="B6" s="54"/>
      <c r="C6" s="54"/>
      <c r="D6" s="54"/>
      <c r="E6" s="54"/>
      <c r="F6" s="54"/>
      <c r="G6" s="54"/>
      <c r="H6" s="54"/>
      <c r="I6" s="54"/>
      <c r="J6" s="54"/>
      <c r="K6" s="54"/>
      <c r="L6" s="54"/>
      <c r="M6" s="54"/>
      <c r="N6" s="1"/>
      <c r="O6" s="1"/>
      <c r="P6" s="1"/>
      <c r="Q6" s="2"/>
      <c r="R6" s="1"/>
    </row>
    <row r="7" spans="1:21" ht="3" customHeight="1" x14ac:dyDescent="0.25">
      <c r="A7" s="37"/>
      <c r="B7" s="37"/>
      <c r="C7" s="37"/>
      <c r="D7" s="37"/>
      <c r="E7" s="37"/>
      <c r="F7" s="37"/>
      <c r="G7" s="37"/>
      <c r="H7" s="37"/>
      <c r="I7" s="37"/>
      <c r="J7" s="37"/>
      <c r="K7" s="37"/>
      <c r="L7" s="37"/>
      <c r="M7" s="37"/>
      <c r="N7" s="5"/>
      <c r="O7" s="5"/>
      <c r="P7" s="2"/>
      <c r="Q7" s="2"/>
      <c r="R7" s="1"/>
    </row>
    <row r="8" spans="1:21" ht="78" customHeight="1" x14ac:dyDescent="0.25">
      <c r="A8" s="6" t="s">
        <v>11</v>
      </c>
      <c r="B8" s="11" t="s">
        <v>13</v>
      </c>
      <c r="C8" s="6" t="s">
        <v>12</v>
      </c>
      <c r="D8" s="11" t="s">
        <v>26</v>
      </c>
      <c r="E8" s="6" t="s">
        <v>14</v>
      </c>
      <c r="F8" s="6" t="s">
        <v>15</v>
      </c>
      <c r="G8" s="11" t="s">
        <v>19</v>
      </c>
      <c r="H8" s="11" t="s">
        <v>20</v>
      </c>
      <c r="I8" s="11" t="s">
        <v>27</v>
      </c>
      <c r="J8" s="11" t="s">
        <v>28</v>
      </c>
      <c r="K8" s="11" t="s">
        <v>25</v>
      </c>
      <c r="L8" s="31" t="s">
        <v>17</v>
      </c>
      <c r="M8" s="11" t="s">
        <v>30</v>
      </c>
      <c r="N8" s="1"/>
      <c r="O8" s="1"/>
      <c r="P8" s="1"/>
      <c r="S8" s="1"/>
      <c r="T8" s="16"/>
      <c r="U8" s="1"/>
    </row>
    <row r="9" spans="1:21" ht="30" customHeight="1" x14ac:dyDescent="0.25">
      <c r="A9" s="44" t="s">
        <v>39</v>
      </c>
      <c r="B9" s="55"/>
      <c r="C9" s="55"/>
      <c r="D9" s="55"/>
      <c r="E9" s="55"/>
      <c r="F9" s="55"/>
      <c r="G9" s="55"/>
      <c r="H9" s="55"/>
      <c r="I9" s="55"/>
      <c r="J9" s="55"/>
      <c r="K9" s="55"/>
      <c r="L9" s="55"/>
      <c r="M9" s="56"/>
      <c r="N9" s="1"/>
      <c r="O9" s="1"/>
      <c r="S9" s="1"/>
      <c r="T9" s="16"/>
      <c r="U9" s="1"/>
    </row>
    <row r="10" spans="1:21" ht="22.5" customHeight="1" x14ac:dyDescent="0.25">
      <c r="A10" s="13" t="s">
        <v>5</v>
      </c>
      <c r="B10" s="6">
        <v>1</v>
      </c>
      <c r="C10" s="6">
        <v>200</v>
      </c>
      <c r="D10" s="6">
        <v>1.5</v>
      </c>
      <c r="E10" s="40">
        <v>80000</v>
      </c>
      <c r="F10" s="40">
        <f>D10*E10</f>
        <v>120000</v>
      </c>
      <c r="G10" s="6">
        <v>2</v>
      </c>
      <c r="H10" s="6"/>
      <c r="I10" s="40">
        <f>F10*G10</f>
        <v>240000</v>
      </c>
      <c r="J10" s="40">
        <f>F10*H10</f>
        <v>0</v>
      </c>
      <c r="K10" s="40">
        <v>33</v>
      </c>
      <c r="L10" s="40">
        <f>I10+J10*K10</f>
        <v>240000</v>
      </c>
      <c r="M10" s="115" t="s">
        <v>40</v>
      </c>
      <c r="S10" s="1"/>
      <c r="T10" s="16"/>
      <c r="U10" s="1"/>
    </row>
    <row r="11" spans="1:21" ht="22.5" customHeight="1" x14ac:dyDescent="0.25">
      <c r="A11" s="13" t="s">
        <v>6</v>
      </c>
      <c r="B11" s="6">
        <v>2</v>
      </c>
      <c r="C11" s="6">
        <v>350</v>
      </c>
      <c r="D11" s="6">
        <f>D10*1.2</f>
        <v>1.7999999999999998</v>
      </c>
      <c r="E11" s="40">
        <v>80000</v>
      </c>
      <c r="F11" s="40">
        <f t="shared" ref="F11:F12" si="0">D11*E11</f>
        <v>144000</v>
      </c>
      <c r="G11" s="6">
        <v>2</v>
      </c>
      <c r="H11" s="6">
        <v>9</v>
      </c>
      <c r="I11" s="40">
        <f t="shared" ref="I11:I12" si="1">F11*G11</f>
        <v>288000</v>
      </c>
      <c r="J11" s="40">
        <f t="shared" ref="J11:J12" si="2">F11*H11</f>
        <v>1296000</v>
      </c>
      <c r="K11" s="40">
        <v>33</v>
      </c>
      <c r="L11" s="40">
        <f t="shared" ref="L11:L13" si="3">I11+J11*K11</f>
        <v>43056000</v>
      </c>
      <c r="M11" s="115" t="s">
        <v>41</v>
      </c>
      <c r="S11" s="1"/>
      <c r="T11" s="16"/>
      <c r="U11" s="1"/>
    </row>
    <row r="12" spans="1:21" ht="22.5" customHeight="1" x14ac:dyDescent="0.25">
      <c r="A12" s="18" t="s">
        <v>7</v>
      </c>
      <c r="B12" s="6">
        <v>3</v>
      </c>
      <c r="C12" s="6">
        <v>500</v>
      </c>
      <c r="D12" s="6">
        <f>D10*1.3</f>
        <v>1.9500000000000002</v>
      </c>
      <c r="E12" s="40">
        <v>80000</v>
      </c>
      <c r="F12" s="40">
        <f t="shared" si="0"/>
        <v>156000</v>
      </c>
      <c r="G12" s="6">
        <v>1</v>
      </c>
      <c r="H12" s="6">
        <v>1</v>
      </c>
      <c r="I12" s="40">
        <f t="shared" si="1"/>
        <v>156000</v>
      </c>
      <c r="J12" s="40">
        <f t="shared" si="2"/>
        <v>156000</v>
      </c>
      <c r="K12" s="40">
        <v>33</v>
      </c>
      <c r="L12" s="40">
        <f t="shared" si="3"/>
        <v>5304000</v>
      </c>
      <c r="M12" s="115" t="s">
        <v>41</v>
      </c>
      <c r="S12" s="1"/>
      <c r="T12" s="16"/>
      <c r="U12" s="1"/>
    </row>
    <row r="13" spans="1:21" ht="22.5" customHeight="1" x14ac:dyDescent="0.25">
      <c r="A13" s="18" t="s">
        <v>8</v>
      </c>
      <c r="B13" s="6">
        <v>4</v>
      </c>
      <c r="C13" s="6">
        <v>650</v>
      </c>
      <c r="D13" s="6">
        <f>D10*1.4</f>
        <v>2.0999999999999996</v>
      </c>
      <c r="E13" s="40">
        <v>80000</v>
      </c>
      <c r="F13" s="40">
        <f>D13*E13</f>
        <v>167999.99999999997</v>
      </c>
      <c r="G13" s="21"/>
      <c r="H13" s="6">
        <v>1</v>
      </c>
      <c r="I13" s="40">
        <f>F13*G13</f>
        <v>0</v>
      </c>
      <c r="J13" s="40">
        <f>F13*H13</f>
        <v>167999.99999999997</v>
      </c>
      <c r="K13" s="40">
        <v>33</v>
      </c>
      <c r="L13" s="40">
        <f t="shared" si="3"/>
        <v>5543999.9999999991</v>
      </c>
      <c r="M13" s="115" t="s">
        <v>41</v>
      </c>
      <c r="N13" s="1"/>
      <c r="O13" s="14"/>
      <c r="P13" s="14"/>
      <c r="Q13" s="14"/>
      <c r="R13" s="14"/>
    </row>
    <row r="14" spans="1:21" ht="49.5" customHeight="1" x14ac:dyDescent="0.25">
      <c r="A14" s="120" t="s">
        <v>42</v>
      </c>
      <c r="B14" s="121" t="s">
        <v>43</v>
      </c>
      <c r="C14" s="24"/>
      <c r="D14" s="6">
        <v>1</v>
      </c>
      <c r="E14" s="40">
        <v>80000</v>
      </c>
      <c r="F14" s="40">
        <f>D14*E14</f>
        <v>80000</v>
      </c>
      <c r="G14" s="6">
        <v>18</v>
      </c>
      <c r="H14" s="6"/>
      <c r="I14" s="40">
        <f>F14*G14*2</f>
        <v>2880000</v>
      </c>
      <c r="J14" s="40"/>
      <c r="K14" s="119"/>
      <c r="L14" s="40"/>
      <c r="M14" s="115" t="s">
        <v>65</v>
      </c>
      <c r="N14" s="1"/>
      <c r="O14" s="14"/>
      <c r="P14" s="14"/>
      <c r="Q14" s="14"/>
      <c r="R14" s="14"/>
    </row>
    <row r="15" spans="1:21" ht="22.5" customHeight="1" x14ac:dyDescent="0.25">
      <c r="A15" s="23"/>
      <c r="B15" s="24"/>
      <c r="C15" s="24"/>
      <c r="D15" s="6"/>
      <c r="E15" s="40"/>
      <c r="F15" s="40"/>
      <c r="G15" s="21"/>
      <c r="H15" s="6"/>
      <c r="I15" s="40"/>
      <c r="J15" s="40"/>
      <c r="K15" s="119"/>
      <c r="L15" s="40"/>
      <c r="M15" s="115"/>
      <c r="N15" s="1"/>
      <c r="O15" s="14"/>
      <c r="P15" s="14"/>
      <c r="Q15" s="14"/>
      <c r="R15" s="14"/>
    </row>
    <row r="16" spans="1:21" ht="22.5" customHeight="1" x14ac:dyDescent="0.25">
      <c r="A16" s="23"/>
      <c r="B16" s="24"/>
      <c r="C16" s="24"/>
      <c r="D16" s="44" t="s">
        <v>29</v>
      </c>
      <c r="E16" s="45"/>
      <c r="F16" s="45"/>
      <c r="G16" s="45"/>
      <c r="H16" s="46"/>
      <c r="I16" s="42">
        <f>SUM(I10:I14)</f>
        <v>3564000</v>
      </c>
      <c r="J16" s="42">
        <f>SUM(J10:J13)</f>
        <v>1620000</v>
      </c>
      <c r="K16" s="39"/>
      <c r="L16" s="42">
        <f>SUM(L10:L13)</f>
        <v>54144000</v>
      </c>
      <c r="M16" s="115"/>
      <c r="N16" s="1"/>
      <c r="O16" s="14"/>
      <c r="P16" s="14"/>
      <c r="Q16" s="14"/>
      <c r="R16" s="14"/>
    </row>
    <row r="17" spans="1:22" s="28" customFormat="1" ht="22.5" customHeight="1" x14ac:dyDescent="0.25">
      <c r="A17" s="18"/>
      <c r="B17" s="6"/>
      <c r="C17" s="6"/>
      <c r="D17" s="44" t="s">
        <v>44</v>
      </c>
      <c r="E17" s="45"/>
      <c r="F17" s="45"/>
      <c r="G17" s="45"/>
      <c r="H17" s="46"/>
      <c r="I17" s="42">
        <f>I16+J16</f>
        <v>5184000</v>
      </c>
      <c r="J17" s="38"/>
      <c r="K17" s="38"/>
      <c r="L17" s="38"/>
      <c r="M17" s="25"/>
      <c r="N17" s="26"/>
      <c r="O17" s="27"/>
      <c r="P17" s="27"/>
      <c r="Q17" s="27"/>
      <c r="R17" s="27"/>
      <c r="T17" s="29"/>
    </row>
    <row r="18" spans="1:22" s="63" customFormat="1" ht="30" customHeight="1" x14ac:dyDescent="0.25">
      <c r="A18" s="60" t="s">
        <v>45</v>
      </c>
      <c r="B18" s="61"/>
      <c r="C18" s="61"/>
      <c r="D18" s="61"/>
      <c r="E18" s="61"/>
      <c r="F18" s="61"/>
      <c r="G18" s="61"/>
      <c r="H18" s="61"/>
      <c r="I18" s="61"/>
      <c r="J18" s="61"/>
      <c r="K18" s="61"/>
      <c r="L18" s="61"/>
      <c r="M18" s="62"/>
      <c r="N18" s="14"/>
      <c r="O18" s="14"/>
      <c r="S18" s="14"/>
      <c r="T18" s="64"/>
      <c r="U18" s="14"/>
    </row>
    <row r="19" spans="1:22" s="63" customFormat="1" ht="22.5" customHeight="1" x14ac:dyDescent="0.25">
      <c r="A19" s="65" t="s">
        <v>5</v>
      </c>
      <c r="B19" s="66">
        <v>1</v>
      </c>
      <c r="C19" s="66">
        <v>200</v>
      </c>
      <c r="D19" s="6">
        <v>1.5</v>
      </c>
      <c r="E19" s="67">
        <v>80000</v>
      </c>
      <c r="F19" s="67">
        <f>D19*E19</f>
        <v>120000</v>
      </c>
      <c r="G19" s="66">
        <v>2</v>
      </c>
      <c r="H19" s="66">
        <v>7</v>
      </c>
      <c r="I19" s="67">
        <f>F19*G19</f>
        <v>240000</v>
      </c>
      <c r="J19" s="67">
        <f>F19*H19</f>
        <v>840000</v>
      </c>
      <c r="K19" s="67">
        <v>1</v>
      </c>
      <c r="L19" s="67">
        <f>I19+J19*K19</f>
        <v>1080000</v>
      </c>
      <c r="M19" s="117"/>
      <c r="N19" s="20"/>
      <c r="O19" s="20"/>
      <c r="S19" s="14"/>
      <c r="T19" s="64"/>
      <c r="U19" s="14"/>
    </row>
    <row r="20" spans="1:22" s="63" customFormat="1" ht="22.5" customHeight="1" x14ac:dyDescent="0.25">
      <c r="A20" s="65" t="s">
        <v>6</v>
      </c>
      <c r="B20" s="66">
        <v>2</v>
      </c>
      <c r="C20" s="66">
        <v>350</v>
      </c>
      <c r="D20" s="6">
        <f>D19*1.2</f>
        <v>1.7999999999999998</v>
      </c>
      <c r="E20" s="67">
        <v>80000</v>
      </c>
      <c r="F20" s="67">
        <f t="shared" ref="F20:F22" si="4">D20*E20</f>
        <v>144000</v>
      </c>
      <c r="G20" s="66">
        <v>2</v>
      </c>
      <c r="H20" s="66">
        <v>7</v>
      </c>
      <c r="I20" s="67">
        <f t="shared" ref="I20:I22" si="5">F20*G20</f>
        <v>288000</v>
      </c>
      <c r="J20" s="67">
        <f t="shared" ref="J20:J22" si="6">F20*H20</f>
        <v>1008000</v>
      </c>
      <c r="K20" s="67">
        <v>1</v>
      </c>
      <c r="L20" s="67">
        <f t="shared" ref="L20:L22" si="7">I20+J20*K20</f>
        <v>1296000</v>
      </c>
      <c r="M20" s="117"/>
      <c r="N20" s="14"/>
      <c r="O20" s="14"/>
      <c r="S20" s="14"/>
      <c r="T20" s="64"/>
      <c r="U20" s="14"/>
    </row>
    <row r="21" spans="1:22" s="63" customFormat="1" ht="22.5" customHeight="1" x14ac:dyDescent="0.25">
      <c r="A21" s="68" t="s">
        <v>7</v>
      </c>
      <c r="B21" s="66">
        <v>3</v>
      </c>
      <c r="C21" s="66">
        <v>500</v>
      </c>
      <c r="D21" s="6">
        <f>D19*1.3</f>
        <v>1.9500000000000002</v>
      </c>
      <c r="E21" s="67">
        <v>80000</v>
      </c>
      <c r="F21" s="67">
        <f t="shared" si="4"/>
        <v>156000</v>
      </c>
      <c r="G21" s="66">
        <v>1</v>
      </c>
      <c r="H21" s="66"/>
      <c r="I21" s="67">
        <f t="shared" si="5"/>
        <v>156000</v>
      </c>
      <c r="J21" s="67">
        <f t="shared" si="6"/>
        <v>0</v>
      </c>
      <c r="K21" s="67">
        <v>1</v>
      </c>
      <c r="L21" s="67">
        <f t="shared" si="7"/>
        <v>156000</v>
      </c>
      <c r="M21" s="117"/>
      <c r="N21" s="14"/>
      <c r="O21" s="14"/>
      <c r="S21" s="14"/>
      <c r="T21" s="64"/>
      <c r="U21" s="14"/>
    </row>
    <row r="22" spans="1:22" s="63" customFormat="1" ht="22.5" customHeight="1" x14ac:dyDescent="0.25">
      <c r="A22" s="68" t="s">
        <v>8</v>
      </c>
      <c r="B22" s="66">
        <v>4</v>
      </c>
      <c r="C22" s="66">
        <v>650</v>
      </c>
      <c r="D22" s="6">
        <f>D19*1.4</f>
        <v>2.0999999999999996</v>
      </c>
      <c r="E22" s="67">
        <v>80000</v>
      </c>
      <c r="F22" s="67">
        <f t="shared" si="4"/>
        <v>167999.99999999997</v>
      </c>
      <c r="G22" s="69"/>
      <c r="H22" s="66"/>
      <c r="I22" s="67">
        <f t="shared" si="5"/>
        <v>0</v>
      </c>
      <c r="J22" s="67">
        <f t="shared" si="6"/>
        <v>0</v>
      </c>
      <c r="K22" s="67">
        <v>1</v>
      </c>
      <c r="L22" s="67">
        <f t="shared" si="7"/>
        <v>0</v>
      </c>
      <c r="M22" s="117"/>
      <c r="N22" s="14"/>
      <c r="O22" s="14"/>
      <c r="P22" s="14"/>
      <c r="Q22" s="14"/>
      <c r="R22" s="14"/>
      <c r="T22" s="70"/>
    </row>
    <row r="23" spans="1:22" s="63" customFormat="1" ht="22.5" customHeight="1" x14ac:dyDescent="0.25">
      <c r="A23" s="71"/>
      <c r="B23" s="72"/>
      <c r="C23" s="72"/>
      <c r="D23" s="60" t="s">
        <v>29</v>
      </c>
      <c r="E23" s="73"/>
      <c r="F23" s="73"/>
      <c r="G23" s="73"/>
      <c r="H23" s="74"/>
      <c r="I23" s="75">
        <f>SUM(I19:I22)</f>
        <v>684000</v>
      </c>
      <c r="J23" s="75">
        <f>SUM(J19:J22)</f>
        <v>1848000</v>
      </c>
      <c r="K23" s="76"/>
      <c r="L23" s="75">
        <f>SUM(L19:L22)</f>
        <v>2532000</v>
      </c>
      <c r="M23" s="117"/>
      <c r="N23" s="14"/>
      <c r="O23" s="14"/>
      <c r="P23" s="14"/>
      <c r="Q23" s="14"/>
      <c r="R23" s="14"/>
      <c r="T23" s="70"/>
    </row>
    <row r="24" spans="1:22" s="79" customFormat="1" ht="22.5" customHeight="1" x14ac:dyDescent="0.25">
      <c r="A24" s="68"/>
      <c r="B24" s="66"/>
      <c r="C24" s="66"/>
      <c r="D24" s="60" t="s">
        <v>56</v>
      </c>
      <c r="E24" s="73"/>
      <c r="F24" s="73"/>
      <c r="G24" s="73"/>
      <c r="H24" s="74"/>
      <c r="I24" s="75">
        <f>I23+J23</f>
        <v>2532000</v>
      </c>
      <c r="J24" s="77"/>
      <c r="K24" s="77"/>
      <c r="L24" s="77"/>
      <c r="M24" s="78"/>
      <c r="N24" s="27"/>
      <c r="O24" s="27"/>
      <c r="P24" s="27"/>
      <c r="Q24" s="27"/>
      <c r="R24" s="27"/>
      <c r="T24" s="80"/>
    </row>
    <row r="25" spans="1:22" s="85" customFormat="1" ht="30" customHeight="1" x14ac:dyDescent="0.25">
      <c r="A25" s="81" t="s">
        <v>46</v>
      </c>
      <c r="B25" s="82"/>
      <c r="C25" s="82"/>
      <c r="D25" s="82"/>
      <c r="E25" s="82"/>
      <c r="F25" s="82"/>
      <c r="G25" s="82"/>
      <c r="H25" s="82"/>
      <c r="I25" s="82"/>
      <c r="J25" s="82"/>
      <c r="K25" s="82"/>
      <c r="L25" s="82"/>
      <c r="M25" s="83"/>
      <c r="N25" s="84"/>
      <c r="O25" s="84"/>
      <c r="P25" s="85" t="s">
        <v>47</v>
      </c>
      <c r="S25" s="84" t="s">
        <v>48</v>
      </c>
      <c r="T25" s="86"/>
      <c r="U25" s="84"/>
    </row>
    <row r="26" spans="1:22" s="85" customFormat="1" ht="22.5" customHeight="1" x14ac:dyDescent="0.25">
      <c r="A26" s="87" t="s">
        <v>5</v>
      </c>
      <c r="B26" s="88">
        <v>1</v>
      </c>
      <c r="C26" s="88">
        <v>200</v>
      </c>
      <c r="D26" s="6">
        <v>1.5</v>
      </c>
      <c r="E26" s="89">
        <v>80000</v>
      </c>
      <c r="F26" s="89">
        <f>D26*E26</f>
        <v>120000</v>
      </c>
      <c r="G26" s="88">
        <v>2</v>
      </c>
      <c r="H26" s="88"/>
      <c r="I26" s="89">
        <f>F26*G26</f>
        <v>240000</v>
      </c>
      <c r="J26" s="89">
        <f>F26*H26</f>
        <v>0</v>
      </c>
      <c r="K26" s="89">
        <v>4</v>
      </c>
      <c r="L26" s="89">
        <f>I26+J26*K26</f>
        <v>240000</v>
      </c>
      <c r="M26" s="118"/>
      <c r="N26" s="90"/>
      <c r="O26" s="90"/>
      <c r="Q26" s="85" t="s">
        <v>21</v>
      </c>
      <c r="S26" s="84"/>
      <c r="T26" s="86"/>
      <c r="U26" s="84"/>
    </row>
    <row r="27" spans="1:22" s="85" customFormat="1" ht="22.5" customHeight="1" x14ac:dyDescent="0.25">
      <c r="A27" s="87" t="s">
        <v>6</v>
      </c>
      <c r="B27" s="88">
        <v>2</v>
      </c>
      <c r="C27" s="88">
        <v>350</v>
      </c>
      <c r="D27" s="6">
        <f>D26*1.2</f>
        <v>1.7999999999999998</v>
      </c>
      <c r="E27" s="89">
        <v>80000</v>
      </c>
      <c r="F27" s="89">
        <f t="shared" ref="F27:F29" si="8">D27*E27</f>
        <v>144000</v>
      </c>
      <c r="G27" s="88">
        <v>2</v>
      </c>
      <c r="H27" s="88">
        <v>8</v>
      </c>
      <c r="I27" s="89">
        <f t="shared" ref="I27:I29" si="9">F27*G27</f>
        <v>288000</v>
      </c>
      <c r="J27" s="89">
        <f t="shared" ref="J27:J29" si="10">F27*H27</f>
        <v>1152000</v>
      </c>
      <c r="K27" s="89">
        <v>4</v>
      </c>
      <c r="L27" s="89">
        <f t="shared" ref="L27:L29" si="11">I27+J27*K27</f>
        <v>4896000</v>
      </c>
      <c r="M27" s="118"/>
      <c r="N27" s="84"/>
      <c r="O27" s="84"/>
      <c r="P27" s="85" t="s">
        <v>49</v>
      </c>
      <c r="S27" s="84"/>
      <c r="T27" s="86"/>
      <c r="U27" s="84"/>
    </row>
    <row r="28" spans="1:22" s="85" customFormat="1" ht="22.5" customHeight="1" x14ac:dyDescent="0.25">
      <c r="A28" s="91" t="s">
        <v>7</v>
      </c>
      <c r="B28" s="88">
        <v>3</v>
      </c>
      <c r="C28" s="88">
        <v>500</v>
      </c>
      <c r="D28" s="6">
        <f>D26*1.3</f>
        <v>1.9500000000000002</v>
      </c>
      <c r="E28" s="89">
        <v>80000</v>
      </c>
      <c r="F28" s="89">
        <f t="shared" si="8"/>
        <v>156000</v>
      </c>
      <c r="G28" s="88">
        <v>1</v>
      </c>
      <c r="H28" s="88">
        <v>1</v>
      </c>
      <c r="I28" s="89">
        <f t="shared" si="9"/>
        <v>156000</v>
      </c>
      <c r="J28" s="89">
        <f t="shared" si="10"/>
        <v>156000</v>
      </c>
      <c r="K28" s="89">
        <v>4</v>
      </c>
      <c r="L28" s="89">
        <f t="shared" si="11"/>
        <v>780000</v>
      </c>
      <c r="M28" s="118"/>
      <c r="N28" s="84"/>
      <c r="O28" s="84"/>
      <c r="Q28" s="85" t="s">
        <v>22</v>
      </c>
      <c r="S28" s="84"/>
      <c r="T28" s="86"/>
      <c r="U28" s="84"/>
    </row>
    <row r="29" spans="1:22" s="85" customFormat="1" ht="22.5" customHeight="1" x14ac:dyDescent="0.25">
      <c r="A29" s="91" t="s">
        <v>8</v>
      </c>
      <c r="B29" s="88">
        <v>4</v>
      </c>
      <c r="C29" s="88">
        <v>650</v>
      </c>
      <c r="D29" s="6">
        <f>D26*1.4</f>
        <v>2.0999999999999996</v>
      </c>
      <c r="E29" s="89">
        <v>80000</v>
      </c>
      <c r="F29" s="89">
        <f t="shared" si="8"/>
        <v>167999.99999999997</v>
      </c>
      <c r="G29" s="92"/>
      <c r="H29" s="88">
        <v>1</v>
      </c>
      <c r="I29" s="89">
        <f t="shared" si="9"/>
        <v>0</v>
      </c>
      <c r="J29" s="89">
        <f t="shared" si="10"/>
        <v>167999.99999999997</v>
      </c>
      <c r="K29" s="89">
        <v>4</v>
      </c>
      <c r="L29" s="89">
        <f t="shared" si="11"/>
        <v>671999.99999999988</v>
      </c>
      <c r="M29" s="118"/>
      <c r="N29" s="84"/>
      <c r="O29" s="84"/>
      <c r="P29" s="84"/>
      <c r="Q29" s="84"/>
      <c r="R29" s="84"/>
      <c r="T29" s="93"/>
    </row>
    <row r="30" spans="1:22" s="85" customFormat="1" ht="22.5" customHeight="1" x14ac:dyDescent="0.25">
      <c r="A30" s="94"/>
      <c r="B30" s="95"/>
      <c r="C30" s="95"/>
      <c r="D30" s="81" t="s">
        <v>29</v>
      </c>
      <c r="E30" s="96"/>
      <c r="F30" s="96"/>
      <c r="G30" s="96"/>
      <c r="H30" s="97"/>
      <c r="I30" s="98">
        <f>SUM(I26:I29)</f>
        <v>684000</v>
      </c>
      <c r="J30" s="98">
        <f>SUM(J26:J29)</f>
        <v>1476000</v>
      </c>
      <c r="K30" s="99"/>
      <c r="L30" s="98">
        <f>SUM(L26:L29)</f>
        <v>6588000</v>
      </c>
      <c r="M30" s="118"/>
      <c r="N30" s="84"/>
      <c r="P30" s="85" t="s">
        <v>51</v>
      </c>
      <c r="S30" s="84"/>
      <c r="T30" s="86"/>
      <c r="U30" s="84"/>
    </row>
    <row r="31" spans="1:22" s="102" customFormat="1" ht="22.5" customHeight="1" x14ac:dyDescent="0.25">
      <c r="A31" s="91"/>
      <c r="B31" s="88"/>
      <c r="C31" s="88"/>
      <c r="D31" s="81" t="s">
        <v>57</v>
      </c>
      <c r="E31" s="96"/>
      <c r="F31" s="96"/>
      <c r="G31" s="96"/>
      <c r="H31" s="97"/>
      <c r="I31" s="98">
        <f>I30+J30</f>
        <v>2160000</v>
      </c>
      <c r="J31" s="100"/>
      <c r="K31" s="100"/>
      <c r="L31" s="100"/>
      <c r="M31" s="123"/>
      <c r="N31" s="101"/>
      <c r="O31" s="101"/>
      <c r="P31" s="85"/>
      <c r="Q31" s="85" t="s">
        <v>52</v>
      </c>
      <c r="R31" s="85"/>
      <c r="S31" s="84"/>
      <c r="T31" s="86"/>
      <c r="U31" s="84"/>
      <c r="V31" s="85"/>
    </row>
    <row r="32" spans="1:22" ht="22.5" customHeight="1" x14ac:dyDescent="0.25">
      <c r="A32" s="57" t="s">
        <v>16</v>
      </c>
      <c r="B32" s="58"/>
      <c r="C32" s="58"/>
      <c r="D32" s="58"/>
      <c r="E32" s="58"/>
      <c r="F32" s="58"/>
      <c r="G32" s="58"/>
      <c r="H32" s="58"/>
      <c r="I32" s="58"/>
      <c r="J32" s="58"/>
      <c r="K32" s="58"/>
      <c r="L32" s="58"/>
      <c r="M32" s="59"/>
      <c r="N32" s="1"/>
      <c r="O32" s="1"/>
      <c r="P32" s="1"/>
      <c r="Q32" s="14"/>
      <c r="R32" s="17"/>
      <c r="S32" s="15"/>
      <c r="T32"/>
    </row>
    <row r="33" spans="1:22" ht="22.5" customHeight="1" x14ac:dyDescent="0.25">
      <c r="A33" s="13" t="s">
        <v>5</v>
      </c>
      <c r="B33" s="6">
        <v>1</v>
      </c>
      <c r="C33" s="6">
        <v>200</v>
      </c>
      <c r="D33" s="6">
        <v>1.5</v>
      </c>
      <c r="E33" s="40">
        <v>80000</v>
      </c>
      <c r="F33" s="40">
        <f>D33*E33</f>
        <v>120000</v>
      </c>
      <c r="G33" s="6">
        <v>1</v>
      </c>
      <c r="H33" s="6"/>
      <c r="I33" s="40">
        <f>F33*G33</f>
        <v>120000</v>
      </c>
      <c r="J33" s="40">
        <f>F33*H33</f>
        <v>0</v>
      </c>
      <c r="K33" s="6">
        <v>32</v>
      </c>
      <c r="L33" s="40">
        <f>I33+J33*K33</f>
        <v>120000</v>
      </c>
      <c r="M33" s="9"/>
      <c r="N33" s="101"/>
      <c r="P33" s="85" t="s">
        <v>54</v>
      </c>
      <c r="Q33" s="85"/>
      <c r="R33" s="85"/>
      <c r="S33" s="84"/>
      <c r="T33" s="86"/>
    </row>
    <row r="34" spans="1:22" ht="22.5" customHeight="1" x14ac:dyDescent="0.25">
      <c r="A34" s="13" t="s">
        <v>6</v>
      </c>
      <c r="B34" s="6">
        <v>2</v>
      </c>
      <c r="C34" s="6">
        <v>350</v>
      </c>
      <c r="D34" s="6">
        <f>D33*1.2</f>
        <v>1.7999999999999998</v>
      </c>
      <c r="E34" s="40">
        <v>80000</v>
      </c>
      <c r="F34" s="40">
        <f t="shared" ref="F34:F36" si="12">D34*E34</f>
        <v>144000</v>
      </c>
      <c r="G34" s="6">
        <v>2</v>
      </c>
      <c r="H34" s="6">
        <v>15</v>
      </c>
      <c r="I34" s="40">
        <f t="shared" ref="I34:I36" si="13">F34*G34</f>
        <v>288000</v>
      </c>
      <c r="J34" s="40">
        <f t="shared" ref="J34:J36" si="14">F34*H34</f>
        <v>2160000</v>
      </c>
      <c r="K34" s="6">
        <v>32</v>
      </c>
      <c r="L34" s="40">
        <f t="shared" ref="L34:L36" si="15">I34+J34*K34</f>
        <v>69408000</v>
      </c>
      <c r="M34" s="9"/>
      <c r="N34" s="1"/>
      <c r="O34" s="1"/>
      <c r="P34" s="1"/>
      <c r="Q34" s="85" t="s">
        <v>55</v>
      </c>
      <c r="R34" s="85"/>
      <c r="S34" s="84"/>
      <c r="T34" s="86"/>
      <c r="U34" s="84"/>
      <c r="V34" s="85"/>
    </row>
    <row r="35" spans="1:22" ht="22.5" customHeight="1" x14ac:dyDescent="0.25">
      <c r="A35" s="18" t="s">
        <v>7</v>
      </c>
      <c r="B35" s="6">
        <v>3</v>
      </c>
      <c r="C35" s="6">
        <v>500</v>
      </c>
      <c r="D35" s="6">
        <f>D33*1.3</f>
        <v>1.9500000000000002</v>
      </c>
      <c r="E35" s="40">
        <v>80000</v>
      </c>
      <c r="F35" s="40">
        <f t="shared" si="12"/>
        <v>156000</v>
      </c>
      <c r="G35" s="6">
        <v>2</v>
      </c>
      <c r="H35" s="6">
        <v>2</v>
      </c>
      <c r="I35" s="40">
        <f t="shared" si="13"/>
        <v>312000</v>
      </c>
      <c r="J35" s="40">
        <f t="shared" si="14"/>
        <v>312000</v>
      </c>
      <c r="K35" s="6">
        <v>32</v>
      </c>
      <c r="L35" s="40">
        <f t="shared" si="15"/>
        <v>10296000</v>
      </c>
      <c r="M35" s="9"/>
      <c r="N35" s="1"/>
    </row>
    <row r="36" spans="1:22" ht="22.5" customHeight="1" x14ac:dyDescent="0.25">
      <c r="A36" s="18" t="s">
        <v>8</v>
      </c>
      <c r="B36" s="6">
        <v>4</v>
      </c>
      <c r="C36" s="6">
        <v>650</v>
      </c>
      <c r="D36" s="6">
        <f>D33*1.4</f>
        <v>2.0999999999999996</v>
      </c>
      <c r="E36" s="40">
        <v>80000</v>
      </c>
      <c r="F36" s="40">
        <f t="shared" si="12"/>
        <v>167999.99999999997</v>
      </c>
      <c r="G36" s="6">
        <v>1</v>
      </c>
      <c r="H36" s="6"/>
      <c r="I36" s="40">
        <f t="shared" si="13"/>
        <v>167999.99999999997</v>
      </c>
      <c r="J36" s="40">
        <f t="shared" si="14"/>
        <v>0</v>
      </c>
      <c r="K36" s="6">
        <v>32</v>
      </c>
      <c r="L36" s="40">
        <f t="shared" si="15"/>
        <v>167999.99999999997</v>
      </c>
      <c r="M36" s="9"/>
      <c r="N36" s="1"/>
      <c r="O36" s="14" t="s">
        <v>63</v>
      </c>
      <c r="P36" s="14"/>
      <c r="Q36" s="14"/>
      <c r="R36" s="14"/>
      <c r="S36" s="63"/>
    </row>
    <row r="37" spans="1:22" ht="22.5" customHeight="1" x14ac:dyDescent="0.25">
      <c r="A37" s="6"/>
      <c r="B37" s="6"/>
      <c r="C37" s="6"/>
      <c r="D37" s="44" t="s">
        <v>29</v>
      </c>
      <c r="E37" s="45"/>
      <c r="F37" s="45"/>
      <c r="G37" s="45"/>
      <c r="H37" s="46"/>
      <c r="I37" s="42">
        <f>SUM(I33:I36)</f>
        <v>888000</v>
      </c>
      <c r="J37" s="42">
        <f>SUM(J33:J36)</f>
        <v>2472000</v>
      </c>
      <c r="K37" s="43"/>
      <c r="L37" s="42">
        <f>SUM(L33:L36)</f>
        <v>79992000</v>
      </c>
      <c r="M37" s="9"/>
      <c r="N37" s="1"/>
      <c r="O37" s="14" t="s">
        <v>24</v>
      </c>
      <c r="P37" s="14"/>
      <c r="Q37" s="14"/>
      <c r="R37" s="14"/>
    </row>
    <row r="38" spans="1:22" ht="22.5" customHeight="1" x14ac:dyDescent="0.25">
      <c r="A38" s="6"/>
      <c r="B38" s="6"/>
      <c r="C38" s="6"/>
      <c r="D38" s="44" t="s">
        <v>23</v>
      </c>
      <c r="E38" s="45"/>
      <c r="F38" s="45"/>
      <c r="G38" s="45"/>
      <c r="H38" s="46"/>
      <c r="I38" s="42">
        <f>I37+J37</f>
        <v>3360000</v>
      </c>
      <c r="J38" s="43"/>
      <c r="K38" s="43"/>
      <c r="L38" s="43"/>
      <c r="M38" s="9"/>
      <c r="N38" s="1"/>
      <c r="O38" s="1"/>
      <c r="P38" s="1"/>
      <c r="Q38" s="14"/>
      <c r="R38" s="1"/>
    </row>
    <row r="39" spans="1:22" s="63" customFormat="1" ht="22.5" customHeight="1" x14ac:dyDescent="0.25">
      <c r="A39" s="103" t="s">
        <v>50</v>
      </c>
      <c r="B39" s="104"/>
      <c r="C39" s="104"/>
      <c r="D39" s="104"/>
      <c r="E39" s="104"/>
      <c r="F39" s="104"/>
      <c r="G39" s="104"/>
      <c r="H39" s="104"/>
      <c r="I39" s="104"/>
      <c r="J39" s="104"/>
      <c r="K39" s="104"/>
      <c r="L39" s="104"/>
      <c r="M39" s="105"/>
      <c r="N39" s="14"/>
      <c r="O39" s="14"/>
      <c r="P39" s="14"/>
      <c r="Q39" s="14"/>
      <c r="R39" s="106"/>
      <c r="S39" s="70"/>
    </row>
    <row r="40" spans="1:22" s="63" customFormat="1" ht="22.5" customHeight="1" x14ac:dyDescent="0.25">
      <c r="A40" s="65" t="s">
        <v>5</v>
      </c>
      <c r="B40" s="66">
        <v>1</v>
      </c>
      <c r="C40" s="66">
        <v>200</v>
      </c>
      <c r="D40" s="6">
        <v>1.5</v>
      </c>
      <c r="E40" s="67">
        <v>80000</v>
      </c>
      <c r="F40" s="67">
        <f>D40*E40</f>
        <v>120000</v>
      </c>
      <c r="G40" s="66">
        <v>1</v>
      </c>
      <c r="H40" s="66"/>
      <c r="I40" s="67">
        <f>F40*G40</f>
        <v>120000</v>
      </c>
      <c r="J40" s="67">
        <f>F40*H40</f>
        <v>0</v>
      </c>
      <c r="K40" s="66">
        <v>2</v>
      </c>
      <c r="L40" s="67">
        <f>I40+J40*K40</f>
        <v>120000</v>
      </c>
      <c r="M40" s="107"/>
      <c r="N40" s="1"/>
      <c r="O40" s="14"/>
      <c r="P40" s="14"/>
      <c r="Q40" s="14"/>
      <c r="R40" s="14"/>
    </row>
    <row r="41" spans="1:22" s="63" customFormat="1" ht="22.5" customHeight="1" x14ac:dyDescent="0.25">
      <c r="A41" s="65" t="s">
        <v>6</v>
      </c>
      <c r="B41" s="66">
        <v>2</v>
      </c>
      <c r="C41" s="66">
        <v>350</v>
      </c>
      <c r="D41" s="6">
        <f>D40*1.2</f>
        <v>1.7999999999999998</v>
      </c>
      <c r="E41" s="67">
        <v>80000</v>
      </c>
      <c r="F41" s="67">
        <f t="shared" ref="F41:F43" si="16">D41*E41</f>
        <v>144000</v>
      </c>
      <c r="G41" s="66">
        <v>3</v>
      </c>
      <c r="H41" s="66">
        <v>13</v>
      </c>
      <c r="I41" s="67">
        <f t="shared" ref="I41:I43" si="17">F41*G41</f>
        <v>432000</v>
      </c>
      <c r="J41" s="67">
        <f t="shared" ref="J41:J43" si="18">F41*H41</f>
        <v>1872000</v>
      </c>
      <c r="K41" s="66">
        <v>2</v>
      </c>
      <c r="L41" s="67">
        <f t="shared" ref="L41:L43" si="19">I41+J41*K41</f>
        <v>4176000</v>
      </c>
      <c r="M41" s="107"/>
      <c r="N41" s="14"/>
      <c r="O41" s="14"/>
      <c r="P41" s="14"/>
      <c r="Q41" s="14"/>
      <c r="S41" s="70"/>
    </row>
    <row r="42" spans="1:22" s="63" customFormat="1" ht="22.5" customHeight="1" x14ac:dyDescent="0.25">
      <c r="A42" s="68" t="s">
        <v>7</v>
      </c>
      <c r="B42" s="66">
        <v>3</v>
      </c>
      <c r="C42" s="66">
        <v>500</v>
      </c>
      <c r="D42" s="6">
        <f>D40*1.3</f>
        <v>1.9500000000000002</v>
      </c>
      <c r="E42" s="67">
        <v>80000</v>
      </c>
      <c r="F42" s="67">
        <f t="shared" si="16"/>
        <v>156000</v>
      </c>
      <c r="G42" s="66">
        <v>2</v>
      </c>
      <c r="H42" s="66">
        <v>2</v>
      </c>
      <c r="I42" s="67">
        <f t="shared" si="17"/>
        <v>312000</v>
      </c>
      <c r="J42" s="67">
        <f t="shared" si="18"/>
        <v>312000</v>
      </c>
      <c r="K42" s="66">
        <v>2</v>
      </c>
      <c r="L42" s="67">
        <f t="shared" si="19"/>
        <v>936000</v>
      </c>
      <c r="M42" s="107"/>
      <c r="N42" s="14"/>
      <c r="O42" s="14"/>
      <c r="T42" s="70"/>
    </row>
    <row r="43" spans="1:22" s="63" customFormat="1" ht="22.5" customHeight="1" x14ac:dyDescent="0.25">
      <c r="A43" s="68" t="s">
        <v>8</v>
      </c>
      <c r="B43" s="66">
        <v>4</v>
      </c>
      <c r="C43" s="66">
        <v>650</v>
      </c>
      <c r="D43" s="6">
        <f>D40*1.4</f>
        <v>2.0999999999999996</v>
      </c>
      <c r="E43" s="67">
        <v>80000</v>
      </c>
      <c r="F43" s="67">
        <f t="shared" si="16"/>
        <v>167999.99999999997</v>
      </c>
      <c r="G43" s="66">
        <v>1</v>
      </c>
      <c r="H43" s="66">
        <v>2</v>
      </c>
      <c r="I43" s="67">
        <f t="shared" si="17"/>
        <v>167999.99999999997</v>
      </c>
      <c r="J43" s="67">
        <f t="shared" si="18"/>
        <v>335999.99999999994</v>
      </c>
      <c r="K43" s="66">
        <v>2</v>
      </c>
      <c r="L43" s="67">
        <f t="shared" si="19"/>
        <v>839999.99999999988</v>
      </c>
      <c r="M43" s="107"/>
      <c r="N43" s="14"/>
      <c r="O43" s="14"/>
      <c r="P43" s="14"/>
      <c r="Q43" s="14"/>
      <c r="R43" s="14"/>
      <c r="T43" s="70"/>
    </row>
    <row r="44" spans="1:22" s="63" customFormat="1" ht="22.5" customHeight="1" x14ac:dyDescent="0.25">
      <c r="A44" s="66"/>
      <c r="B44" s="66"/>
      <c r="C44" s="66"/>
      <c r="D44" s="60" t="s">
        <v>29</v>
      </c>
      <c r="E44" s="73"/>
      <c r="F44" s="73"/>
      <c r="G44" s="73"/>
      <c r="H44" s="74"/>
      <c r="I44" s="75">
        <f>SUM(I40:I43)</f>
        <v>1032000</v>
      </c>
      <c r="J44" s="75">
        <f>SUM(J40:J43)</f>
        <v>2520000</v>
      </c>
      <c r="K44" s="108"/>
      <c r="L44" s="75">
        <f>SUM(L40:L43)</f>
        <v>6072000</v>
      </c>
      <c r="M44" s="107"/>
      <c r="N44" s="14"/>
      <c r="O44" s="14"/>
      <c r="P44" s="14"/>
      <c r="Q44" s="14"/>
      <c r="R44" s="14"/>
      <c r="S44" s="106"/>
      <c r="T44" s="70"/>
    </row>
    <row r="45" spans="1:22" s="63" customFormat="1" ht="22.5" customHeight="1" x14ac:dyDescent="0.25">
      <c r="A45" s="66"/>
      <c r="B45" s="66"/>
      <c r="C45" s="66"/>
      <c r="D45" s="60" t="s">
        <v>58</v>
      </c>
      <c r="E45" s="73"/>
      <c r="F45" s="73"/>
      <c r="G45" s="73"/>
      <c r="H45" s="74"/>
      <c r="I45" s="75">
        <f>I44+J44</f>
        <v>3552000</v>
      </c>
      <c r="J45" s="108"/>
      <c r="K45" s="108"/>
      <c r="L45" s="108"/>
      <c r="M45" s="107"/>
      <c r="N45" s="14"/>
      <c r="O45" s="14"/>
      <c r="P45" s="14"/>
      <c r="Q45" s="14"/>
      <c r="R45" s="14"/>
      <c r="T45" s="70"/>
    </row>
    <row r="46" spans="1:22" s="85" customFormat="1" ht="22.5" customHeight="1" x14ac:dyDescent="0.25">
      <c r="A46" s="109" t="s">
        <v>53</v>
      </c>
      <c r="B46" s="110"/>
      <c r="C46" s="110"/>
      <c r="D46" s="110"/>
      <c r="E46" s="110"/>
      <c r="F46" s="110"/>
      <c r="G46" s="110"/>
      <c r="H46" s="110"/>
      <c r="I46" s="110"/>
      <c r="J46" s="110"/>
      <c r="K46" s="110"/>
      <c r="L46" s="110"/>
      <c r="M46" s="111"/>
      <c r="N46" s="84"/>
      <c r="O46" s="84"/>
      <c r="P46" s="84"/>
      <c r="Q46" s="84"/>
      <c r="R46" s="112"/>
      <c r="S46" s="93"/>
    </row>
    <row r="47" spans="1:22" s="85" customFormat="1" ht="22.5" customHeight="1" x14ac:dyDescent="0.25">
      <c r="A47" s="87" t="s">
        <v>5</v>
      </c>
      <c r="B47" s="88">
        <v>1</v>
      </c>
      <c r="C47" s="88">
        <v>200</v>
      </c>
      <c r="D47" s="6">
        <v>1.5</v>
      </c>
      <c r="E47" s="89">
        <v>80000</v>
      </c>
      <c r="F47" s="89">
        <f>D47*E47</f>
        <v>120000</v>
      </c>
      <c r="G47" s="88">
        <v>1</v>
      </c>
      <c r="H47" s="88"/>
      <c r="I47" s="89">
        <f>F47*G47</f>
        <v>120000</v>
      </c>
      <c r="J47" s="89">
        <f>F47*H47</f>
        <v>0</v>
      </c>
      <c r="K47" s="88">
        <v>9</v>
      </c>
      <c r="L47" s="89">
        <f>I47+J47*K47</f>
        <v>120000</v>
      </c>
      <c r="M47" s="113"/>
      <c r="N47" s="14"/>
      <c r="O47" s="84"/>
      <c r="P47" s="84"/>
      <c r="Q47" s="84"/>
      <c r="R47" s="84"/>
    </row>
    <row r="48" spans="1:22" s="85" customFormat="1" ht="22.5" customHeight="1" x14ac:dyDescent="0.25">
      <c r="A48" s="87" t="s">
        <v>6</v>
      </c>
      <c r="B48" s="88">
        <v>2</v>
      </c>
      <c r="C48" s="88">
        <v>350</v>
      </c>
      <c r="D48" s="6">
        <f>D47*1.2</f>
        <v>1.7999999999999998</v>
      </c>
      <c r="E48" s="89">
        <v>80000</v>
      </c>
      <c r="F48" s="89">
        <f t="shared" ref="F48:F50" si="20">D48*E48</f>
        <v>144000</v>
      </c>
      <c r="G48" s="88">
        <v>1</v>
      </c>
      <c r="H48" s="88">
        <v>11</v>
      </c>
      <c r="I48" s="89">
        <f t="shared" ref="I48:I50" si="21">F48*G48</f>
        <v>144000</v>
      </c>
      <c r="J48" s="89">
        <f t="shared" ref="J48:J50" si="22">F48*H48</f>
        <v>1584000</v>
      </c>
      <c r="K48" s="88">
        <v>9</v>
      </c>
      <c r="L48" s="89">
        <f t="shared" ref="L48:L50" si="23">I48+J48*K48</f>
        <v>14400000</v>
      </c>
      <c r="M48" s="113"/>
      <c r="N48" s="84"/>
      <c r="O48" s="84"/>
      <c r="P48" s="84"/>
      <c r="Q48" s="84"/>
      <c r="S48" s="93"/>
    </row>
    <row r="49" spans="1:20" s="85" customFormat="1" ht="22.5" customHeight="1" x14ac:dyDescent="0.25">
      <c r="A49" s="91" t="s">
        <v>7</v>
      </c>
      <c r="B49" s="88">
        <v>3</v>
      </c>
      <c r="C49" s="88">
        <v>500</v>
      </c>
      <c r="D49" s="6">
        <f>D47*1.3</f>
        <v>1.9500000000000002</v>
      </c>
      <c r="E49" s="89">
        <v>80000</v>
      </c>
      <c r="F49" s="89">
        <f t="shared" si="20"/>
        <v>156000</v>
      </c>
      <c r="G49" s="88">
        <v>1</v>
      </c>
      <c r="H49" s="88"/>
      <c r="I49" s="89">
        <f t="shared" si="21"/>
        <v>156000</v>
      </c>
      <c r="J49" s="89">
        <f t="shared" si="22"/>
        <v>0</v>
      </c>
      <c r="K49" s="88">
        <v>9</v>
      </c>
      <c r="L49" s="89">
        <f t="shared" si="23"/>
        <v>156000</v>
      </c>
      <c r="M49" s="113"/>
      <c r="N49" s="84"/>
      <c r="O49" s="84"/>
      <c r="T49" s="93"/>
    </row>
    <row r="50" spans="1:20" s="85" customFormat="1" ht="22.5" customHeight="1" x14ac:dyDescent="0.25">
      <c r="A50" s="91" t="s">
        <v>8</v>
      </c>
      <c r="B50" s="88">
        <v>4</v>
      </c>
      <c r="C50" s="88">
        <v>650</v>
      </c>
      <c r="D50" s="6">
        <f>D47*1.4</f>
        <v>2.0999999999999996</v>
      </c>
      <c r="E50" s="89">
        <v>80000</v>
      </c>
      <c r="F50" s="89">
        <f t="shared" si="20"/>
        <v>167999.99999999997</v>
      </c>
      <c r="G50" s="88"/>
      <c r="H50" s="88"/>
      <c r="I50" s="89">
        <f t="shared" si="21"/>
        <v>0</v>
      </c>
      <c r="J50" s="89">
        <f t="shared" si="22"/>
        <v>0</v>
      </c>
      <c r="K50" s="88"/>
      <c r="L50" s="89">
        <f t="shared" si="23"/>
        <v>0</v>
      </c>
      <c r="M50" s="113"/>
      <c r="N50" s="84"/>
      <c r="O50" s="84"/>
      <c r="P50" s="84"/>
      <c r="Q50" s="84"/>
      <c r="R50" s="84"/>
      <c r="T50" s="93"/>
    </row>
    <row r="51" spans="1:20" s="85" customFormat="1" ht="22.5" customHeight="1" x14ac:dyDescent="0.25">
      <c r="A51" s="88"/>
      <c r="B51" s="88"/>
      <c r="C51" s="88"/>
      <c r="D51" s="81" t="s">
        <v>29</v>
      </c>
      <c r="E51" s="96"/>
      <c r="F51" s="96"/>
      <c r="G51" s="96"/>
      <c r="H51" s="97"/>
      <c r="I51" s="98">
        <f>SUM(I47:I50)</f>
        <v>420000</v>
      </c>
      <c r="J51" s="98">
        <f>SUM(J47:J50)</f>
        <v>1584000</v>
      </c>
      <c r="K51" s="114"/>
      <c r="L51" s="98">
        <f>SUM(L47:L50)</f>
        <v>14676000</v>
      </c>
      <c r="M51" s="113"/>
      <c r="N51" s="84"/>
      <c r="O51" s="84"/>
      <c r="P51" s="84"/>
      <c r="Q51" s="84"/>
      <c r="R51" s="84"/>
      <c r="S51" s="112"/>
      <c r="T51" s="93"/>
    </row>
    <row r="52" spans="1:20" s="85" customFormat="1" ht="22.5" customHeight="1" x14ac:dyDescent="0.25">
      <c r="A52" s="88"/>
      <c r="B52" s="88"/>
      <c r="C52" s="88"/>
      <c r="D52" s="81" t="s">
        <v>59</v>
      </c>
      <c r="E52" s="96"/>
      <c r="F52" s="96"/>
      <c r="G52" s="96"/>
      <c r="H52" s="97"/>
      <c r="I52" s="98">
        <f>I51+J51</f>
        <v>2004000</v>
      </c>
      <c r="J52" s="114"/>
      <c r="K52" s="114"/>
      <c r="L52" s="114"/>
      <c r="M52" s="113"/>
      <c r="N52" s="84"/>
      <c r="O52" s="84"/>
      <c r="P52" s="84"/>
      <c r="Q52" s="84"/>
      <c r="R52" s="84"/>
      <c r="T52" s="93"/>
    </row>
    <row r="53" spans="1:20" ht="22.5" customHeight="1" x14ac:dyDescent="0.25">
      <c r="A53" s="13"/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  <c r="M53" s="9"/>
      <c r="N53" s="1"/>
      <c r="O53" s="1"/>
      <c r="P53" s="1"/>
      <c r="Q53" s="14"/>
      <c r="R53" s="1"/>
    </row>
    <row r="54" spans="1:20" ht="28.5" customHeight="1" x14ac:dyDescent="0.25">
      <c r="A54" s="10"/>
      <c r="B54" s="36"/>
      <c r="C54" s="7"/>
      <c r="D54" s="7"/>
      <c r="E54" s="7"/>
      <c r="F54" s="7"/>
      <c r="G54" s="7"/>
      <c r="H54" s="7"/>
      <c r="I54" s="7"/>
      <c r="J54" s="7"/>
      <c r="K54" s="22"/>
      <c r="L54" s="7"/>
      <c r="M54" s="16"/>
      <c r="N54" s="1"/>
      <c r="O54" s="1"/>
      <c r="P54" s="1"/>
      <c r="Q54" s="1"/>
      <c r="R54" s="1"/>
    </row>
    <row r="55" spans="1:20" ht="15.75" x14ac:dyDescent="0.25">
      <c r="A55" s="4" t="s">
        <v>36</v>
      </c>
      <c r="B55" s="4"/>
      <c r="C55" s="4"/>
      <c r="D55" s="4"/>
      <c r="E55" s="7"/>
      <c r="F55" s="7"/>
      <c r="G55" s="7"/>
      <c r="H55" s="7"/>
      <c r="I55" s="7"/>
      <c r="J55" s="7"/>
      <c r="K55" s="7"/>
      <c r="L55" s="7"/>
      <c r="M55" s="16"/>
      <c r="N55" s="1"/>
      <c r="O55" s="1"/>
      <c r="P55" s="1"/>
      <c r="Q55" s="1"/>
      <c r="R55" s="1"/>
    </row>
    <row r="56" spans="1:20" ht="8.25" customHeight="1" x14ac:dyDescent="0.25">
      <c r="A56" s="4" t="s">
        <v>35</v>
      </c>
      <c r="B56" s="4"/>
      <c r="C56" s="4"/>
      <c r="D56" s="4"/>
      <c r="E56" s="7"/>
      <c r="F56" s="7"/>
      <c r="G56" s="7"/>
      <c r="H56" s="7"/>
      <c r="I56" s="7"/>
      <c r="J56" s="7"/>
      <c r="K56" s="7"/>
      <c r="L56" s="7"/>
      <c r="M56" s="16"/>
      <c r="N56" s="1"/>
      <c r="O56" s="1"/>
      <c r="P56" s="1"/>
      <c r="Q56" s="1"/>
      <c r="R56" s="1"/>
    </row>
    <row r="57" spans="1:20" ht="32.25" customHeight="1" x14ac:dyDescent="0.25">
      <c r="A57" s="47" t="s">
        <v>62</v>
      </c>
      <c r="B57" s="48"/>
      <c r="C57" s="48"/>
      <c r="D57" s="48"/>
      <c r="E57" s="48"/>
      <c r="F57" s="48"/>
      <c r="G57" s="48"/>
      <c r="H57" s="48"/>
      <c r="I57" s="48"/>
      <c r="J57" s="48"/>
      <c r="K57" s="48"/>
      <c r="L57" s="48"/>
      <c r="M57" s="48"/>
    </row>
    <row r="58" spans="1:20" ht="15.75" x14ac:dyDescent="0.25">
      <c r="A58" s="8"/>
      <c r="B58" s="4"/>
      <c r="C58" s="4"/>
      <c r="D58" s="4"/>
      <c r="E58" s="4"/>
      <c r="F58" s="30"/>
      <c r="G58" s="30"/>
      <c r="H58" s="30"/>
      <c r="I58" s="30"/>
      <c r="J58" s="30"/>
      <c r="K58" s="4"/>
      <c r="L58" s="4"/>
    </row>
    <row r="59" spans="1:20" ht="15.75" x14ac:dyDescent="0.25">
      <c r="A59" s="122" t="s">
        <v>61</v>
      </c>
      <c r="B59" s="122"/>
      <c r="C59" s="122"/>
      <c r="D59" s="122"/>
      <c r="E59" s="122"/>
      <c r="F59" s="122"/>
      <c r="G59" s="122"/>
      <c r="H59" s="122"/>
      <c r="I59" s="122"/>
      <c r="J59" s="122"/>
      <c r="K59" s="8"/>
      <c r="L59" s="8"/>
    </row>
    <row r="60" spans="1:20" ht="15.75" x14ac:dyDescent="0.25">
      <c r="A60" s="32" t="s">
        <v>60</v>
      </c>
      <c r="B60" s="32"/>
      <c r="C60" s="32"/>
      <c r="D60" s="32"/>
      <c r="E60" s="32"/>
      <c r="F60" s="32"/>
      <c r="G60" s="33"/>
      <c r="H60" s="33"/>
      <c r="I60" s="35"/>
      <c r="J60" s="8"/>
      <c r="K60" s="125" t="s">
        <v>66</v>
      </c>
      <c r="L60" s="125"/>
      <c r="M60" s="126"/>
    </row>
    <row r="61" spans="1:20" ht="15.75" x14ac:dyDescent="0.25">
      <c r="A61" s="20" t="s">
        <v>64</v>
      </c>
      <c r="B61" s="20"/>
      <c r="C61" s="8"/>
      <c r="D61" s="8"/>
      <c r="E61" s="8"/>
      <c r="F61" s="8"/>
      <c r="G61" s="8"/>
      <c r="H61" s="8"/>
      <c r="I61" s="8"/>
      <c r="K61" s="35"/>
      <c r="L61" s="124" t="s">
        <v>67</v>
      </c>
      <c r="M61" s="16"/>
    </row>
    <row r="62" spans="1:20" ht="15.75" x14ac:dyDescent="0.25">
      <c r="A62" s="14"/>
      <c r="B62" s="14"/>
      <c r="J62" s="8"/>
      <c r="K62" s="8"/>
      <c r="L62" s="8"/>
    </row>
    <row r="63" spans="1:20" ht="15.75" x14ac:dyDescent="0.25">
      <c r="A63" s="14"/>
      <c r="B63" s="14"/>
      <c r="C63" s="8"/>
      <c r="D63" s="8"/>
      <c r="E63" s="8"/>
      <c r="F63" s="8"/>
      <c r="G63" s="8"/>
      <c r="H63" s="8"/>
      <c r="I63" s="8"/>
      <c r="J63" s="8"/>
      <c r="K63" s="8"/>
      <c r="L63" s="8"/>
    </row>
    <row r="64" spans="1:20" ht="15.75" x14ac:dyDescent="0.25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124" t="s">
        <v>68</v>
      </c>
    </row>
    <row r="65" spans="1:12" ht="15.75" x14ac:dyDescent="0.25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</row>
    <row r="66" spans="1:12" ht="15.75" x14ac:dyDescent="0.25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</row>
    <row r="67" spans="1:12" ht="15.75" x14ac:dyDescent="0.25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</row>
    <row r="68" spans="1:12" ht="15.75" x14ac:dyDescent="0.25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</row>
    <row r="69" spans="1:12" ht="15.75" x14ac:dyDescent="0.25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</row>
    <row r="70" spans="1:12" ht="15.75" x14ac:dyDescent="0.25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</row>
  </sheetData>
  <mergeCells count="26">
    <mergeCell ref="D52:H52"/>
    <mergeCell ref="A57:M57"/>
    <mergeCell ref="A59:J59"/>
    <mergeCell ref="D38:H38"/>
    <mergeCell ref="A39:M39"/>
    <mergeCell ref="D44:H44"/>
    <mergeCell ref="D45:H45"/>
    <mergeCell ref="A46:M46"/>
    <mergeCell ref="D51:H51"/>
    <mergeCell ref="D24:H24"/>
    <mergeCell ref="A25:M25"/>
    <mergeCell ref="D30:H30"/>
    <mergeCell ref="D31:H31"/>
    <mergeCell ref="A32:M32"/>
    <mergeCell ref="D37:H37"/>
    <mergeCell ref="A9:M9"/>
    <mergeCell ref="D16:H16"/>
    <mergeCell ref="D17:H17"/>
    <mergeCell ref="A18:M18"/>
    <mergeCell ref="D23:H23"/>
    <mergeCell ref="A1:B1"/>
    <mergeCell ref="C1:M1"/>
    <mergeCell ref="A2:B2"/>
    <mergeCell ref="C2:M2"/>
    <mergeCell ref="A3:B3"/>
    <mergeCell ref="A6:M6"/>
  </mergeCells>
  <pageMargins left="0.7" right="0.7" top="0.43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PA 1</vt:lpstr>
      <vt:lpstr>PA 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Thay-Tan</cp:lastModifiedBy>
  <cp:lastPrinted>2019-03-26T04:21:01Z</cp:lastPrinted>
  <dcterms:created xsi:type="dcterms:W3CDTF">2018-05-15T01:14:13Z</dcterms:created>
  <dcterms:modified xsi:type="dcterms:W3CDTF">2020-02-21T12:19:23Z</dcterms:modified>
</cp:coreProperties>
</file>